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85" windowWidth="11805" windowHeight="4425" firstSheet="1" activeTab="2"/>
  </bookViews>
  <sheets>
    <sheet name="смета доходы" sheetId="1" r:id="rId1"/>
    <sheet name="Доходы 1 (2)" sheetId="2" r:id="rId2"/>
    <sheet name="Расходы1 (2)" sheetId="3" r:id="rId3"/>
    <sheet name="Источники 1  (2)" sheetId="4" r:id="rId4"/>
  </sheets>
  <definedNames>
    <definedName name="APPT" localSheetId="1">'Доходы 1 (2)'!#REF!</definedName>
    <definedName name="APPT" localSheetId="3">'Источники 1  (2)'!$A$21</definedName>
    <definedName name="APPT" localSheetId="2">'Расходы1 (2)'!#REF!</definedName>
    <definedName name="APPT" localSheetId="0">'смета доходы'!#REF!</definedName>
    <definedName name="FILE_NAME" localSheetId="1">'Доходы 1 (2)'!$I$3</definedName>
    <definedName name="FILE_NAME" localSheetId="0">'смета доходы'!#REF!</definedName>
    <definedName name="FILE_NAME">#REF!</definedName>
    <definedName name="FIO" localSheetId="1">'Доходы 1 (2)'!#REF!</definedName>
    <definedName name="FIO" localSheetId="3">'Источники 1  (2)'!#REF!</definedName>
    <definedName name="FIO" localSheetId="2">'Расходы1 (2)'!#REF!</definedName>
    <definedName name="FIO" localSheetId="0">'смета доходы'!#REF!</definedName>
    <definedName name="FORM_CODE" localSheetId="1">'Доходы 1 (2)'!$I$5</definedName>
    <definedName name="FORM_CODE" localSheetId="0">'смета доходы'!#REF!</definedName>
    <definedName name="FORM_CODE">#REF!</definedName>
    <definedName name="PERIOD" localSheetId="1">'Доходы 1 (2)'!$I$6</definedName>
    <definedName name="PERIOD" localSheetId="0">'смета доходы'!$F$4</definedName>
    <definedName name="PERIOD">#REF!</definedName>
    <definedName name="RANGE_NAMES" localSheetId="1">'Доходы 1 (2)'!$I$9</definedName>
    <definedName name="RANGE_NAMES" localSheetId="0">'смета доходы'!#REF!</definedName>
    <definedName name="RANGE_NAMES">#REF!</definedName>
    <definedName name="RBEGIN_1" localSheetId="1">'Доходы 1 (2)'!$A$19</definedName>
    <definedName name="RBEGIN_1" localSheetId="3">'Источники 1  (2)'!$A$12</definedName>
    <definedName name="RBEGIN_1" localSheetId="2">'Расходы1 (2)'!$A$13</definedName>
    <definedName name="RBEGIN_1" localSheetId="0">'смета доходы'!$A$13</definedName>
    <definedName name="REG_DATE" localSheetId="1">'Доходы 1 (2)'!$I$4</definedName>
    <definedName name="REG_DATE" localSheetId="0">'смета доходы'!$F$3</definedName>
    <definedName name="REG_DATE">#REF!</definedName>
    <definedName name="REND_1" localSheetId="1">'Доходы 1 (2)'!#REF!</definedName>
    <definedName name="REND_1" localSheetId="3">'Источники 1  (2)'!#REF!</definedName>
    <definedName name="REND_1" localSheetId="2">'Расходы1 (2)'!#REF!</definedName>
    <definedName name="REND_1" localSheetId="0">'смета доходы'!#REF!</definedName>
    <definedName name="SIGN" localSheetId="1">'Доходы 1 (2)'!$A$22:$D$25</definedName>
    <definedName name="SIGN" localSheetId="3">'Источники 1  (2)'!$A$21:$D$21</definedName>
    <definedName name="SIGN" localSheetId="2">'Расходы1 (2)'!#REF!</definedName>
    <definedName name="SIGN" localSheetId="0">'смета доходы'!$A$16:$C$21</definedName>
    <definedName name="SRC_CODE" localSheetId="1">'Доходы 1 (2)'!$I$8</definedName>
    <definedName name="SRC_CODE" localSheetId="0">'смета доходы'!#REF!</definedName>
    <definedName name="SRC_CODE">#REF!</definedName>
    <definedName name="SRC_KIND" localSheetId="1">'Доходы 1 (2)'!$I$7</definedName>
    <definedName name="SRC_KIND" localSheetId="0">'смета доходы'!#REF!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<sst xmlns="http://schemas.openxmlformats.org/spreadsheetml/2006/main" count="530" uniqueCount="314">
  <si>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</si>
  <si>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</si>
  <si>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</si>
  <si>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</si>
  <si>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</si>
  <si>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</si>
  <si>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</si>
  <si>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</si>
  <si>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</si>
  <si>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</si>
  <si>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</si>
  <si>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</si>
  <si>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</si>
  <si>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</si>
  <si>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</si>
  <si>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</si>
  <si>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</si>
  <si>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</si>
  <si>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</si>
  <si>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</si>
  <si>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</si>
  <si>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</si>
  <si>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</si>
  <si>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</si>
  <si>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</si>
  <si>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</si>
  <si>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</si>
  <si>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</si>
  <si>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</si>
  <si>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</si>
  <si>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</si>
  <si>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</si>
  <si>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</si>
  <si>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</si>
  <si>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</si>
  <si>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</si>
  <si>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</si>
  <si>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</si>
  <si>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</si>
  <si>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</si>
  <si>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</si>
  <si>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</si>
  <si>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</si>
  <si>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</si>
  <si>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</si>
  <si>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</si>
  <si>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</si>
  <si>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</si>
  <si>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</si>
  <si>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</si>
  <si>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</si>
  <si>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</si>
  <si>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</si>
  <si>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</si>
  <si>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</si>
  <si>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</si>
  <si>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</si>
  <si>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</si>
  <si>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</si>
  <si>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</si>
  <si>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</si>
  <si>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</si>
  <si>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</si>
  <si>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</si>
  <si>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</si>
  <si>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</si>
  <si>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</si>
  <si>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</si>
  <si>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</si>
  <si>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</si>
  <si>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</si>
  <si>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</si>
  <si>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</si>
  <si>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</si>
  <si>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</si>
  <si>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</si>
  <si>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</si>
  <si>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</si>
  <si>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</si>
  <si>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</si>
  <si>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</si>
  <si>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</si>
  <si>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</si>
  <si>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</si>
  <si>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</si>
  <si>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</si>
  <si>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</si>
  <si>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</si>
  <si>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</si>
  <si>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</si>
  <si>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</si>
  <si>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</si>
  <si>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</si>
  <si>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</si>
  <si>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</si>
  <si>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</si>
  <si>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</si>
  <si>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</si>
  <si>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</si>
  <si>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</si>
  <si>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</si>
  <si>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</si>
  <si>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</si>
  <si>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</si>
  <si>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</si>
  <si>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</si>
  <si>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</si>
  <si>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</si>
  <si>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017</t>
  </si>
  <si>
    <t>028</t>
  </si>
  <si>
    <t>032</t>
  </si>
  <si>
    <t>033</t>
  </si>
  <si>
    <t>034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</si>
  <si>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</si>
  <si>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</si>
  <si>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</si>
  <si>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</si>
  <si>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</si>
  <si>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200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</si>
  <si>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</si>
  <si>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</si>
  <si>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</si>
  <si>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</si>
  <si>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</si>
  <si>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</si>
  <si>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</si>
  <si>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</si>
  <si>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</si>
  <si>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10010302230010000110</t>
  </si>
  <si>
    <t>10010302240010000110</t>
  </si>
  <si>
    <t>10010302250010000110</t>
  </si>
  <si>
    <t>10010302260010000110</t>
  </si>
  <si>
    <t>022</t>
  </si>
  <si>
    <t>025</t>
  </si>
  <si>
    <t>029</t>
  </si>
  <si>
    <t>030</t>
  </si>
  <si>
    <t>031</t>
  </si>
  <si>
    <t>Жилищное хозяйство</t>
  </si>
  <si>
    <t>00111109045100000120</t>
  </si>
  <si>
    <t>по ОКТМО</t>
  </si>
  <si>
    <t>41612408</t>
  </si>
  <si>
    <t xml:space="preserve"> 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</si>
  <si>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</si>
  <si>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</si>
  <si>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</si>
  <si>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</si>
  <si>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024</t>
  </si>
  <si>
    <t>18210102030012100110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</si>
  <si>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</si>
  <si>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</si>
  <si>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</si>
  <si>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</si>
  <si>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</si>
  <si>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</si>
  <si>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</si>
  <si>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</si>
  <si>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</si>
  <si>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</si>
  <si>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</si>
  <si>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</si>
  <si>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</si>
  <si>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</si>
  <si>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</si>
  <si>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</si>
  <si>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</si>
  <si>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</si>
  <si>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</si>
  <si>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</si>
  <si>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</si>
  <si>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</si>
  <si>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</si>
  <si>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</si>
  <si>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</si>
  <si>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</si>
  <si>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</si>
  <si>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</si>
  <si>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18210606033102100110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</si>
  <si>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</si>
  <si>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</si>
  <si>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</si>
  <si>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</si>
  <si>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</si>
  <si>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</si>
  <si>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</si>
  <si>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>Программные расходы коммунального хозяйства</t>
  </si>
  <si>
    <t>Прочие субсидии бюджетам поселений</t>
  </si>
  <si>
    <t>00120202999100000151</t>
  </si>
  <si>
    <t>026</t>
  </si>
  <si>
    <t xml:space="preserve">      </t>
  </si>
  <si>
    <t>СМЕТА ПО ДОХОДАМ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</si>
  <si>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</si>
  <si>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</si>
  <si>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</si>
  <si>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</si>
  <si>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Глава администрации                                                     В.В. Сидоренко</t>
  </si>
  <si>
    <t>Главный бухгалтер                                                         Н.В. Быстрова</t>
  </si>
  <si>
    <r>
      <t>Периодичность</t>
    </r>
    <r>
      <rPr>
        <u val="single"/>
        <sz val="8"/>
        <rFont val="Arial Cyr"/>
        <family val="0"/>
      </rPr>
      <t>:</t>
    </r>
    <r>
      <rPr>
        <sz val="8"/>
        <rFont val="Arial Cyr"/>
        <family val="0"/>
      </rPr>
      <t xml:space="preserve">   </t>
    </r>
    <r>
      <rPr>
        <u val="single"/>
        <sz val="8"/>
        <rFont val="Arial Cyr"/>
        <family val="0"/>
      </rPr>
      <t xml:space="preserve"> месячная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квартальная,</t>
    </r>
    <r>
      <rPr>
        <sz val="8"/>
        <rFont val="Arial Cyr"/>
        <family val="2"/>
      </rPr>
      <t xml:space="preserve"> годовая
</t>
    </r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</si>
  <si>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</si>
  <si>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</si>
  <si>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 01.10.2015 г.</t>
  </si>
  <si>
    <t>00120705030100000180</t>
  </si>
  <si>
    <t>Прочие безвозмездные поступления в бюджеты сельских поселений</t>
  </si>
  <si>
    <t xml:space="preserve">002 0102 22 1 01 00120  121 211 </t>
  </si>
  <si>
    <t xml:space="preserve">002 0102 22 1 01 00120 129 213 </t>
  </si>
  <si>
    <t xml:space="preserve">002 0103  22 2 01 00120  121 211 </t>
  </si>
  <si>
    <t xml:space="preserve">002 0103  22 2 01 00120  129 213 </t>
  </si>
  <si>
    <t xml:space="preserve">002 0103  22 2 01 00140  244 226 </t>
  </si>
  <si>
    <t xml:space="preserve">002 0103  22 2 01 00140  244 310 </t>
  </si>
  <si>
    <t xml:space="preserve">002 0103  22 2 01 00140  244 340 </t>
  </si>
  <si>
    <t xml:space="preserve">002 0103  22 2 01 00140  540 251 </t>
  </si>
  <si>
    <t xml:space="preserve">002 0103  22 4 01 00120  121 211 </t>
  </si>
  <si>
    <t xml:space="preserve">001 0104 22 3 01 00120 121 211 </t>
  </si>
  <si>
    <t xml:space="preserve">002 0103  224 01 00120  129 213 </t>
  </si>
  <si>
    <t xml:space="preserve">001 0104 22 3 01 00120 129 213 </t>
  </si>
  <si>
    <t xml:space="preserve">001 0104 22 3 01 00140 244 221 </t>
  </si>
  <si>
    <t xml:space="preserve">001 0104 22 3 01 00140 244 222 </t>
  </si>
  <si>
    <t xml:space="preserve">001 0104 22 3 01 00140 244 223 </t>
  </si>
  <si>
    <t xml:space="preserve">001 0104 22 3 01 00140 244 224 </t>
  </si>
  <si>
    <t xml:space="preserve">001 0104 22 3 01 00140 244 225 </t>
  </si>
  <si>
    <t xml:space="preserve">001 0104 22 3 01 00140 244 226 </t>
  </si>
  <si>
    <t xml:space="preserve">001 0104 22 3 01 00140 244 290 </t>
  </si>
  <si>
    <t xml:space="preserve">001 0104 22 3 01 00140 244 340 </t>
  </si>
  <si>
    <t xml:space="preserve">001 0104 22 3 01 00140 244 310 </t>
  </si>
  <si>
    <t xml:space="preserve">001 0104  22 3 01 00140  540 251 </t>
  </si>
  <si>
    <t xml:space="preserve">001 0104 22 3 01 00140 852 290 </t>
  </si>
  <si>
    <t>Обеспечение проведения выборов  и референдумов</t>
  </si>
  <si>
    <t xml:space="preserve">001 0107 22 3 01 00140 244 290 </t>
  </si>
  <si>
    <t xml:space="preserve">001 0113 23 9 01 01130 630 242 </t>
  </si>
  <si>
    <t xml:space="preserve">001 0113 23 9 01 01130 244 226 </t>
  </si>
  <si>
    <t xml:space="preserve">001 0113 23 9 01 01130 244 290 </t>
  </si>
  <si>
    <t xml:space="preserve">001 0113 23 9 01 01130 244 340 </t>
  </si>
  <si>
    <t xml:space="preserve">001 0113 24 0 01 00240 244 310 </t>
  </si>
  <si>
    <t xml:space="preserve">001 0309 23 9 01 03090 244 225 </t>
  </si>
  <si>
    <t xml:space="preserve">001 1202 23 9 01 01160 621 241 </t>
  </si>
  <si>
    <t xml:space="preserve">001 0409 25 0 01 70140 244 225 </t>
  </si>
  <si>
    <t xml:space="preserve">001 0412 27 2 01 02270 244 226 </t>
  </si>
  <si>
    <t xml:space="preserve">001 0412 27 2 02 02270 244 226 </t>
  </si>
  <si>
    <t xml:space="preserve">001 0412 28 1 01 02280 244 226 </t>
  </si>
  <si>
    <t xml:space="preserve">001 0412 28 2 01 01280 244 226 </t>
  </si>
  <si>
    <t xml:space="preserve">001 0501 26 0 01 00260 412 310 </t>
  </si>
  <si>
    <t xml:space="preserve">001 0501 26 0 01 95020 412 310 </t>
  </si>
  <si>
    <t xml:space="preserve">001 0501 26 0 01 96020 412 310 </t>
  </si>
  <si>
    <t xml:space="preserve">001 0501 27 1 01 01270 244 226 </t>
  </si>
  <si>
    <t xml:space="preserve">001 0501 27 1 01 01270 630 242 </t>
  </si>
  <si>
    <t xml:space="preserve">001 0502 27 2 01 02270 244 225 </t>
  </si>
  <si>
    <t xml:space="preserve">001 0502 27 2 01 02270  244 226  </t>
  </si>
  <si>
    <t xml:space="preserve">001 0502 27 2 01 02270 414 226  </t>
  </si>
  <si>
    <t xml:space="preserve">001 0502 27 2 02 02270 244 225 </t>
  </si>
  <si>
    <t xml:space="preserve">001 0502 27 2 03 02270 244 225 </t>
  </si>
  <si>
    <t>001 0502 27 2 03 02270 244 340</t>
  </si>
  <si>
    <t xml:space="preserve">001 0503 23 9 01 05130 244 224 </t>
  </si>
  <si>
    <t xml:space="preserve">001 0503 23 9 01 05130 244 226 </t>
  </si>
  <si>
    <t xml:space="preserve">001 0503 23 9 01 05130 244 310 </t>
  </si>
  <si>
    <t xml:space="preserve">001 0503 23 9 01 05130 852 290 </t>
  </si>
  <si>
    <t xml:space="preserve">001 0503 29 0 01 05030 244 223 </t>
  </si>
  <si>
    <t xml:space="preserve">001 0503 29 0 01 05030 244 225 </t>
  </si>
  <si>
    <t xml:space="preserve">001 0503 29 0 01 05030 244 340 </t>
  </si>
  <si>
    <t xml:space="preserve">001 0505 29 0 02 01150 611 241 </t>
  </si>
  <si>
    <t>Образование</t>
  </si>
  <si>
    <t xml:space="preserve">001 0707 30 0 01 07070 244 226 </t>
  </si>
  <si>
    <t xml:space="preserve">001 0801 23 9 01 00190 540 251 </t>
  </si>
  <si>
    <t xml:space="preserve">001 0801 23 9 01 01160 621 241 </t>
  </si>
  <si>
    <t>001 1001 23 9 01 00170 312 263</t>
  </si>
  <si>
    <t xml:space="preserve">001 1003 23 9 01 01010 321 262 </t>
  </si>
  <si>
    <t xml:space="preserve">001 1105 30 0 02 07070 244 340 </t>
  </si>
  <si>
    <t xml:space="preserve">001 1105 30 0 02 07070 244 290 </t>
  </si>
  <si>
    <t>Невыясненные поступления, зачисляемые в бюджеты сельских поселений</t>
  </si>
  <si>
    <t>00111701050100000180</t>
  </si>
  <si>
    <t>на 01.02.2016 г.</t>
  </si>
  <si>
    <t>013</t>
  </si>
  <si>
    <t>014</t>
  </si>
  <si>
    <t>015</t>
  </si>
  <si>
    <t>016</t>
  </si>
  <si>
    <t>019</t>
  </si>
  <si>
    <t>020</t>
  </si>
  <si>
    <t>021</t>
  </si>
  <si>
    <t>023</t>
  </si>
  <si>
    <t>027</t>
  </si>
  <si>
    <t xml:space="preserve">001 0409 25 0 01 S0140 244 225 </t>
  </si>
  <si>
    <t>04 февраля 2016 г.</t>
  </si>
  <si>
    <t xml:space="preserve">000 0100 00 0 0000000 000 000 </t>
  </si>
  <si>
    <t xml:space="preserve">002 0102  00 0 0000000  000 000 </t>
  </si>
  <si>
    <t xml:space="preserve">002 0103  00 0 0000000  000 000 </t>
  </si>
  <si>
    <t xml:space="preserve">001 0104  00 0 0000000  000 000 </t>
  </si>
  <si>
    <t xml:space="preserve">001 0104 22 3 0000000 000 000 </t>
  </si>
  <si>
    <t>001 0107 00 0 0000000 000 000</t>
  </si>
  <si>
    <t xml:space="preserve">001 0113 00 0 0000000 000 000 </t>
  </si>
  <si>
    <t xml:space="preserve">001 0203 00 0 0000000 000 000 </t>
  </si>
  <si>
    <t xml:space="preserve">001 0309 00 0 0000000 000 000 </t>
  </si>
  <si>
    <t xml:space="preserve">001 0309 23 9 0000000 000 000 </t>
  </si>
  <si>
    <t xml:space="preserve">001 0400 00 0 0000000 000 000 </t>
  </si>
  <si>
    <t>001 0409 00 0 0000000 000 000</t>
  </si>
  <si>
    <t xml:space="preserve">001 0412 00 0 0000000 000 000 </t>
  </si>
  <si>
    <t xml:space="preserve">001 0412 28 0 0000000 000 000 </t>
  </si>
  <si>
    <t xml:space="preserve">001 0501 00 0 0000000 000 000 </t>
  </si>
  <si>
    <t xml:space="preserve">001 0500 00 0 0000000 000 000 </t>
  </si>
  <si>
    <t xml:space="preserve">001 0501 26 0 0000000 000 000 </t>
  </si>
  <si>
    <t xml:space="preserve">001 0501 27 0 0000000 000 000 </t>
  </si>
  <si>
    <t xml:space="preserve">001 0502 00 0 0000000 000 000 </t>
  </si>
  <si>
    <t xml:space="preserve">001 0502 27 2 0000000 000 000 </t>
  </si>
  <si>
    <t xml:space="preserve">001 0503 00 0 0000000 000 000 </t>
  </si>
  <si>
    <t>001 0503 23 9 0000000 000 000</t>
  </si>
  <si>
    <t>001 0503 29 0  000000 000 000</t>
  </si>
  <si>
    <t xml:space="preserve">001 0505 00 0 0000000 000 000 </t>
  </si>
  <si>
    <t xml:space="preserve">001 0707 00 0 0000000 000 000 </t>
  </si>
  <si>
    <t xml:space="preserve">001 0801 00 0 0000000 000 000 </t>
  </si>
  <si>
    <t xml:space="preserve">001 1000 00 0 0000000 000 000 </t>
  </si>
  <si>
    <t>001 1001 23 9 000000 000 000</t>
  </si>
  <si>
    <t xml:space="preserve">001 1003 00 0 0000000 000 000 </t>
  </si>
  <si>
    <t xml:space="preserve">001 1105 00 0 0000000 000 000 </t>
  </si>
  <si>
    <t xml:space="preserve">001 1202 00 0 0000000 000 000 </t>
  </si>
  <si>
    <t xml:space="preserve">001 0113 23 9 01 71340 244 340 </t>
  </si>
  <si>
    <t xml:space="preserve">001 0203 23 9 01 51180 121 211 </t>
  </si>
  <si>
    <t xml:space="preserve">001 0203 23 9 01 51180 129 213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</si>
</sst>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10"/>
      <name val="Times New Roman"/>
      <family val="1"/>
    </font>
    <font>
      <sz val="12"/>
      <name val="Arial Cyr"/>
      <family val="2"/>
    </font>
    <font>
      <b/>
      <sz val="9"/>
      <name val="Arial Cyr"/>
      <family val="2"/>
    </font>
    <font>
      <sz val="9"/>
      <name val="Arial Cu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0" fillId="3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2" fillId="0" borderId="17" xfId="0" applyNumberFormat="1" applyFont="1" applyBorder="1" applyAlignment="1" quotePrefix="1">
      <alignment horizontal="left" wrapText="1"/>
    </xf>
    <xf numFmtId="0" fontId="12" fillId="0" borderId="17" xfId="0" applyNumberFormat="1" applyFont="1" applyBorder="1" applyAlignment="1" quotePrefix="1">
      <alignment horizontal="left" vertical="top"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30" xfId="0" applyFont="1" applyFill="1" applyBorder="1" applyAlignment="1">
      <alignment wrapText="1"/>
    </xf>
    <xf numFmtId="1" fontId="11" fillId="0" borderId="17" xfId="0" applyNumberFormat="1" applyFont="1" applyFill="1" applyBorder="1" applyAlignment="1">
      <alignment horizontal="center" shrinkToFit="1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49" fontId="11" fillId="0" borderId="17" xfId="0" applyNumberFormat="1" applyFont="1" applyFill="1" applyBorder="1" applyAlignment="1">
      <alignment horizontal="center" shrinkToFit="1"/>
    </xf>
    <xf numFmtId="0" fontId="11" fillId="0" borderId="17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8" fillId="0" borderId="17" xfId="0" applyNumberFormat="1" applyFont="1" applyBorder="1" applyAlignment="1" quotePrefix="1">
      <alignment horizontal="left" wrapText="1"/>
    </xf>
    <xf numFmtId="0" fontId="11" fillId="0" borderId="17" xfId="0" applyFont="1" applyFill="1" applyBorder="1" applyAlignment="1">
      <alignment vertical="distributed" wrapText="1"/>
    </xf>
    <xf numFmtId="0" fontId="18" fillId="0" borderId="17" xfId="0" applyNumberFormat="1" applyFont="1" applyBorder="1" applyAlignment="1" quotePrefix="1">
      <alignment horizontal="justify" wrapText="1"/>
    </xf>
    <xf numFmtId="0" fontId="11" fillId="0" borderId="17" xfId="0" applyFont="1" applyFill="1" applyBorder="1" applyAlignment="1">
      <alignment horizontal="justify" wrapText="1"/>
    </xf>
    <xf numFmtId="0" fontId="11" fillId="0" borderId="17" xfId="0" applyFont="1" applyFill="1" applyBorder="1" applyAlignment="1">
      <alignment horizontal="left" vertical="distributed" wrapText="1"/>
    </xf>
    <xf numFmtId="4" fontId="11" fillId="0" borderId="22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/>
    </xf>
    <xf numFmtId="49" fontId="1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" fontId="11" fillId="0" borderId="29" xfId="0" applyNumberFormat="1" applyFont="1" applyBorder="1" applyAlignment="1">
      <alignment horizontal="right" vertical="center"/>
    </xf>
    <xf numFmtId="4" fontId="16" fillId="0" borderId="31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1" xfId="0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4" fontId="4" fillId="0" borderId="2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7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F43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79.375" style="0" customWidth="1"/>
    <col min="2" max="2" width="26.375" style="0" customWidth="1"/>
    <col min="3" max="3" width="10.25390625" style="0" customWidth="1"/>
    <col min="4" max="4" width="10.875" style="0" customWidth="1"/>
    <col min="5" max="5" width="9.75390625" style="0" customWidth="1"/>
    <col min="6" max="6" width="0" style="0" hidden="1" customWidth="1"/>
  </cols>
  <sheetData>
    <row r="1" spans="1:4" ht="15">
      <c r="A1" s="110"/>
      <c r="B1" s="110"/>
      <c r="C1" s="110"/>
      <c r="D1" s="3"/>
    </row>
    <row r="2" spans="1:4" ht="15">
      <c r="A2" s="110" t="s">
        <v>189</v>
      </c>
      <c r="B2" s="110"/>
      <c r="C2" s="110"/>
      <c r="D2" s="35"/>
    </row>
    <row r="3" spans="1:6" ht="12.75">
      <c r="A3" s="111" t="s">
        <v>199</v>
      </c>
      <c r="B3" s="111"/>
      <c r="C3" s="111"/>
      <c r="D3" s="1"/>
      <c r="F3" s="1"/>
    </row>
    <row r="4" spans="1:6" ht="33.75" customHeight="1" thickBot="1">
      <c r="A4" s="105" t="s">
        <v>25</v>
      </c>
      <c r="B4" s="105"/>
      <c r="C4" s="105"/>
      <c r="D4" s="105"/>
      <c r="F4" s="1"/>
    </row>
    <row r="5" spans="1:4" ht="3.75" customHeight="1">
      <c r="A5" s="114" t="s">
        <v>4</v>
      </c>
      <c r="B5" s="117"/>
      <c r="C5" s="120" t="s">
        <v>15</v>
      </c>
      <c r="D5" s="121"/>
    </row>
    <row r="6" spans="1:4" ht="3" customHeight="1">
      <c r="A6" s="115"/>
      <c r="B6" s="118"/>
      <c r="C6" s="122"/>
      <c r="D6" s="123"/>
    </row>
    <row r="7" spans="1:4" ht="3" customHeight="1">
      <c r="A7" s="115"/>
      <c r="B7" s="118"/>
      <c r="C7" s="122"/>
      <c r="D7" s="123"/>
    </row>
    <row r="8" spans="1:4" ht="3" customHeight="1">
      <c r="A8" s="115"/>
      <c r="B8" s="118"/>
      <c r="C8" s="122"/>
      <c r="D8" s="123"/>
    </row>
    <row r="9" spans="1:4" ht="3" customHeight="1">
      <c r="A9" s="115"/>
      <c r="B9" s="118"/>
      <c r="C9" s="122"/>
      <c r="D9" s="123"/>
    </row>
    <row r="10" spans="1:4" ht="3" customHeight="1">
      <c r="A10" s="115"/>
      <c r="B10" s="118"/>
      <c r="C10" s="122"/>
      <c r="D10" s="123"/>
    </row>
    <row r="11" spans="1:4" ht="23.25" customHeight="1">
      <c r="A11" s="116"/>
      <c r="B11" s="119"/>
      <c r="C11" s="124"/>
      <c r="D11" s="125"/>
    </row>
    <row r="12" spans="1:4" ht="12" customHeight="1" thickBot="1">
      <c r="A12" s="17">
        <v>1</v>
      </c>
      <c r="B12" s="50"/>
      <c r="C12" s="112" t="s">
        <v>1</v>
      </c>
      <c r="D12" s="113"/>
    </row>
    <row r="13" spans="1:4" ht="12.75">
      <c r="A13" s="91" t="s">
        <v>64</v>
      </c>
      <c r="B13" s="92" t="s">
        <v>66</v>
      </c>
      <c r="C13" s="108">
        <f>SUM(C15:C39)</f>
        <v>172954964.48000002</v>
      </c>
      <c r="D13" s="109"/>
    </row>
    <row r="14" spans="1:4" ht="12.75">
      <c r="A14" s="93" t="s">
        <v>65</v>
      </c>
      <c r="B14" s="92"/>
      <c r="C14" s="103"/>
      <c r="D14" s="104"/>
    </row>
    <row r="15" spans="1:4" ht="48.75" customHeight="1">
      <c r="A15" s="94" t="s">
        <v>32</v>
      </c>
      <c r="B15" s="95" t="s">
        <v>67</v>
      </c>
      <c r="C15" s="103">
        <v>16000</v>
      </c>
      <c r="D15" s="104"/>
    </row>
    <row r="16" spans="1:4" ht="39.75" customHeight="1">
      <c r="A16" s="94" t="s">
        <v>163</v>
      </c>
      <c r="B16" s="95" t="s">
        <v>68</v>
      </c>
      <c r="C16" s="103">
        <v>270000</v>
      </c>
      <c r="D16" s="104"/>
    </row>
    <row r="17" spans="1:4" ht="39.75" customHeight="1">
      <c r="A17" s="96" t="s">
        <v>162</v>
      </c>
      <c r="B17" s="95" t="s">
        <v>138</v>
      </c>
      <c r="C17" s="103">
        <v>26744350</v>
      </c>
      <c r="D17" s="107"/>
    </row>
    <row r="18" spans="1:4" ht="53.25" customHeight="1">
      <c r="A18" s="97" t="s">
        <v>171</v>
      </c>
      <c r="B18" s="95" t="s">
        <v>172</v>
      </c>
      <c r="C18" s="103">
        <v>165600</v>
      </c>
      <c r="D18" s="107"/>
    </row>
    <row r="19" spans="1:4" ht="25.5" customHeight="1">
      <c r="A19" s="96" t="s">
        <v>170</v>
      </c>
      <c r="B19" s="95" t="s">
        <v>173</v>
      </c>
      <c r="C19" s="103">
        <v>3800000</v>
      </c>
      <c r="D19" s="107"/>
    </row>
    <row r="20" spans="1:4" ht="14.25" customHeight="1">
      <c r="A20" s="94" t="s">
        <v>164</v>
      </c>
      <c r="B20" s="95" t="s">
        <v>117</v>
      </c>
      <c r="C20" s="103">
        <v>843400</v>
      </c>
      <c r="D20" s="107"/>
    </row>
    <row r="21" spans="1:4" ht="18" customHeight="1">
      <c r="A21" s="94" t="s">
        <v>165</v>
      </c>
      <c r="B21" s="95" t="s">
        <v>69</v>
      </c>
      <c r="C21" s="103">
        <v>2785500</v>
      </c>
      <c r="D21" s="104"/>
    </row>
    <row r="22" spans="1:4" ht="26.25" customHeight="1">
      <c r="A22" s="94" t="s">
        <v>174</v>
      </c>
      <c r="B22" s="95" t="s">
        <v>175</v>
      </c>
      <c r="C22" s="103">
        <v>26040000</v>
      </c>
      <c r="D22" s="104"/>
    </row>
    <row r="23" spans="1:4" ht="36" customHeight="1">
      <c r="A23" s="96" t="s">
        <v>178</v>
      </c>
      <c r="B23" s="95" t="s">
        <v>180</v>
      </c>
      <c r="C23" s="103">
        <v>8261573.47</v>
      </c>
      <c r="D23" s="107"/>
    </row>
    <row r="24" spans="1:4" ht="26.25" customHeight="1">
      <c r="A24" s="96" t="s">
        <v>179</v>
      </c>
      <c r="B24" s="95" t="s">
        <v>181</v>
      </c>
      <c r="C24" s="103">
        <v>4137291.01</v>
      </c>
      <c r="D24" s="107"/>
    </row>
    <row r="25" spans="1:4" ht="51" customHeight="1">
      <c r="A25" s="96" t="s">
        <v>182</v>
      </c>
      <c r="B25" s="95" t="s">
        <v>183</v>
      </c>
      <c r="C25" s="103">
        <v>14910900</v>
      </c>
      <c r="D25" s="107"/>
    </row>
    <row r="26" spans="1:4" ht="15" customHeight="1">
      <c r="A26" s="94" t="s">
        <v>185</v>
      </c>
      <c r="B26" s="95" t="s">
        <v>186</v>
      </c>
      <c r="C26" s="103">
        <v>749190</v>
      </c>
      <c r="D26" s="107"/>
    </row>
    <row r="27" spans="1:4" ht="26.25" customHeight="1">
      <c r="A27" s="94" t="s">
        <v>166</v>
      </c>
      <c r="B27" s="95" t="s">
        <v>70</v>
      </c>
      <c r="C27" s="103">
        <v>368560</v>
      </c>
      <c r="D27" s="104"/>
    </row>
    <row r="28" spans="1:4" ht="27.75" customHeight="1">
      <c r="A28" s="94" t="s">
        <v>167</v>
      </c>
      <c r="B28" s="95" t="s">
        <v>127</v>
      </c>
      <c r="C28" s="103">
        <v>1000</v>
      </c>
      <c r="D28" s="107"/>
    </row>
    <row r="29" spans="1:4" ht="38.25" customHeight="1">
      <c r="A29" s="96" t="s">
        <v>143</v>
      </c>
      <c r="B29" s="95" t="s">
        <v>144</v>
      </c>
      <c r="C29" s="103">
        <v>44000000</v>
      </c>
      <c r="D29" s="107"/>
    </row>
    <row r="30" spans="1:4" ht="21.75" customHeight="1">
      <c r="A30" s="96" t="s">
        <v>201</v>
      </c>
      <c r="B30" s="95" t="s">
        <v>200</v>
      </c>
      <c r="C30" s="103">
        <v>156600</v>
      </c>
      <c r="D30" s="107"/>
    </row>
    <row r="31" spans="1:4" ht="38.25" customHeight="1">
      <c r="A31" s="98" t="s">
        <v>151</v>
      </c>
      <c r="B31" s="95" t="s">
        <v>128</v>
      </c>
      <c r="C31" s="103">
        <v>300000</v>
      </c>
      <c r="D31" s="104"/>
    </row>
    <row r="32" spans="1:4" ht="71.25" customHeight="1">
      <c r="A32" s="98" t="s">
        <v>152</v>
      </c>
      <c r="B32" s="95" t="s">
        <v>129</v>
      </c>
      <c r="C32" s="103">
        <v>8000</v>
      </c>
      <c r="D32" s="104"/>
    </row>
    <row r="33" spans="1:4" ht="37.5" customHeight="1">
      <c r="A33" s="100" t="s">
        <v>192</v>
      </c>
      <c r="B33" s="95" t="s">
        <v>130</v>
      </c>
      <c r="C33" s="103">
        <v>600000</v>
      </c>
      <c r="D33" s="107"/>
    </row>
    <row r="34" spans="1:4" ht="63" customHeight="1">
      <c r="A34" s="100" t="s">
        <v>155</v>
      </c>
      <c r="B34" s="95" t="s">
        <v>85</v>
      </c>
      <c r="C34" s="103">
        <v>8797000</v>
      </c>
      <c r="D34" s="107"/>
    </row>
    <row r="35" spans="1:4" ht="39" customHeight="1">
      <c r="A35" s="102" t="s">
        <v>193</v>
      </c>
      <c r="B35" s="95" t="s">
        <v>71</v>
      </c>
      <c r="C35" s="103">
        <v>4000000</v>
      </c>
      <c r="D35" s="104"/>
    </row>
    <row r="36" spans="1:4" ht="27.75" customHeight="1">
      <c r="A36" s="101" t="s">
        <v>190</v>
      </c>
      <c r="B36" s="95" t="s">
        <v>72</v>
      </c>
      <c r="C36" s="103">
        <v>50000</v>
      </c>
      <c r="D36" s="104"/>
    </row>
    <row r="37" spans="1:4" ht="29.25" customHeight="1">
      <c r="A37" s="101" t="s">
        <v>191</v>
      </c>
      <c r="B37" s="95" t="s">
        <v>73</v>
      </c>
      <c r="C37" s="103">
        <v>3950000</v>
      </c>
      <c r="D37" s="104"/>
    </row>
    <row r="38" spans="1:4" ht="35.25" customHeight="1">
      <c r="A38" s="101" t="s">
        <v>159</v>
      </c>
      <c r="B38" s="95" t="s">
        <v>150</v>
      </c>
      <c r="C38" s="103">
        <v>12000000</v>
      </c>
      <c r="D38" s="104"/>
    </row>
    <row r="39" spans="1:4" ht="42.75" customHeight="1">
      <c r="A39" s="99" t="s">
        <v>160</v>
      </c>
      <c r="B39" s="95" t="s">
        <v>149</v>
      </c>
      <c r="C39" s="103">
        <v>10000000</v>
      </c>
      <c r="D39" s="104"/>
    </row>
    <row r="41" spans="1:4" ht="12.75">
      <c r="A41" s="106" t="s">
        <v>194</v>
      </c>
      <c r="B41" s="106"/>
      <c r="C41" s="106"/>
      <c r="D41" s="106"/>
    </row>
    <row r="43" spans="1:5" ht="12.75">
      <c r="A43" s="106" t="s">
        <v>195</v>
      </c>
      <c r="B43" s="106"/>
      <c r="C43" s="106"/>
      <c r="D43" s="106"/>
      <c r="E43" s="106"/>
    </row>
  </sheetData>
  <sheetProtection/>
  <mergeCells count="37">
    <mergeCell ref="A1:C1"/>
    <mergeCell ref="A2:C2"/>
    <mergeCell ref="A3:C3"/>
    <mergeCell ref="C12:D12"/>
    <mergeCell ref="A5:A11"/>
    <mergeCell ref="B5:B11"/>
    <mergeCell ref="C5:D11"/>
    <mergeCell ref="C17:D17"/>
    <mergeCell ref="C13:D13"/>
    <mergeCell ref="C14:D14"/>
    <mergeCell ref="C22:D22"/>
    <mergeCell ref="C31:D31"/>
    <mergeCell ref="C30:D30"/>
    <mergeCell ref="C15:D15"/>
    <mergeCell ref="C16:D16"/>
    <mergeCell ref="C18:D18"/>
    <mergeCell ref="C19:D19"/>
    <mergeCell ref="C20:D20"/>
    <mergeCell ref="C21:D21"/>
    <mergeCell ref="C32:D32"/>
    <mergeCell ref="C33:D33"/>
    <mergeCell ref="C23:D23"/>
    <mergeCell ref="C24:D24"/>
    <mergeCell ref="C25:D25"/>
    <mergeCell ref="C26:D26"/>
    <mergeCell ref="C27:D27"/>
    <mergeCell ref="C28:D28"/>
    <mergeCell ref="C39:D39"/>
    <mergeCell ref="A4:D4"/>
    <mergeCell ref="A41:D41"/>
    <mergeCell ref="A43:E43"/>
    <mergeCell ref="C36:D36"/>
    <mergeCell ref="C37:D37"/>
    <mergeCell ref="C38:D38"/>
    <mergeCell ref="C34:D34"/>
    <mergeCell ref="C35:D35"/>
    <mergeCell ref="C29:D29"/>
  </mergeCells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I44"/>
  <sheetViews>
    <sheetView showGridLines="0" zoomScalePageLayoutView="0" workbookViewId="0" topLeftCell="A1">
      <selection activeCell="B45" sqref="B45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10"/>
      <c r="B1" s="110"/>
      <c r="C1" s="110"/>
      <c r="D1" s="110"/>
      <c r="E1" s="3"/>
      <c r="F1" s="3"/>
      <c r="G1" s="4"/>
    </row>
    <row r="2" spans="1:7" ht="15.75" thickBot="1">
      <c r="A2" s="110" t="s">
        <v>24</v>
      </c>
      <c r="B2" s="110"/>
      <c r="C2" s="110"/>
      <c r="D2" s="110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111" t="s">
        <v>268</v>
      </c>
      <c r="B4" s="111"/>
      <c r="C4" s="111"/>
      <c r="D4" s="111"/>
      <c r="E4" s="1"/>
      <c r="F4" s="48" t="s">
        <v>6</v>
      </c>
      <c r="G4" s="22">
        <v>42401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26" t="s">
        <v>20</v>
      </c>
      <c r="B6" s="126"/>
      <c r="C6" s="127" t="s">
        <v>25</v>
      </c>
      <c r="D6" s="127"/>
      <c r="E6" s="127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127" t="s">
        <v>26</v>
      </c>
      <c r="C7" s="127"/>
      <c r="D7" s="127"/>
      <c r="E7" s="127"/>
      <c r="F7" s="48" t="s">
        <v>139</v>
      </c>
      <c r="G7" s="49" t="s">
        <v>140</v>
      </c>
      <c r="I7" s="1"/>
    </row>
    <row r="8" spans="1:9" ht="22.5">
      <c r="A8" s="85" t="s">
        <v>196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28" t="s">
        <v>18</v>
      </c>
      <c r="B10" s="128"/>
      <c r="C10" s="128"/>
      <c r="D10" s="128"/>
      <c r="E10" s="34"/>
      <c r="F10" s="34"/>
      <c r="G10" s="11"/>
    </row>
    <row r="11" spans="1:7" ht="3.75" customHeight="1">
      <c r="A11" s="129" t="s">
        <v>4</v>
      </c>
      <c r="B11" s="132" t="s">
        <v>9</v>
      </c>
      <c r="C11" s="132"/>
      <c r="D11" s="135" t="s">
        <v>15</v>
      </c>
      <c r="E11" s="136"/>
      <c r="F11" s="141" t="s">
        <v>10</v>
      </c>
      <c r="G11" s="144" t="s">
        <v>13</v>
      </c>
    </row>
    <row r="12" spans="1:7" ht="3" customHeight="1">
      <c r="A12" s="130"/>
      <c r="B12" s="133"/>
      <c r="C12" s="133"/>
      <c r="D12" s="137"/>
      <c r="E12" s="138"/>
      <c r="F12" s="142"/>
      <c r="G12" s="145"/>
    </row>
    <row r="13" spans="1:7" ht="3" customHeight="1">
      <c r="A13" s="130"/>
      <c r="B13" s="133"/>
      <c r="C13" s="133"/>
      <c r="D13" s="137"/>
      <c r="E13" s="138"/>
      <c r="F13" s="142"/>
      <c r="G13" s="145"/>
    </row>
    <row r="14" spans="1:7" ht="3" customHeight="1">
      <c r="A14" s="130"/>
      <c r="B14" s="133"/>
      <c r="C14" s="133"/>
      <c r="D14" s="137"/>
      <c r="E14" s="138"/>
      <c r="F14" s="142"/>
      <c r="G14" s="145"/>
    </row>
    <row r="15" spans="1:7" ht="3" customHeight="1">
      <c r="A15" s="130"/>
      <c r="B15" s="133"/>
      <c r="C15" s="133"/>
      <c r="D15" s="137"/>
      <c r="E15" s="138"/>
      <c r="F15" s="142"/>
      <c r="G15" s="145"/>
    </row>
    <row r="16" spans="1:7" ht="3" customHeight="1">
      <c r="A16" s="130"/>
      <c r="B16" s="133"/>
      <c r="C16" s="133"/>
      <c r="D16" s="137"/>
      <c r="E16" s="138"/>
      <c r="F16" s="142"/>
      <c r="G16" s="145"/>
    </row>
    <row r="17" spans="1:7" ht="23.25" customHeight="1">
      <c r="A17" s="131"/>
      <c r="B17" s="134"/>
      <c r="C17" s="134"/>
      <c r="D17" s="139"/>
      <c r="E17" s="140"/>
      <c r="F17" s="143"/>
      <c r="G17" s="146"/>
    </row>
    <row r="18" spans="1:7" ht="12" customHeight="1" thickBot="1">
      <c r="A18" s="17">
        <v>1</v>
      </c>
      <c r="B18" s="18">
        <v>2</v>
      </c>
      <c r="C18" s="50"/>
      <c r="D18" s="112" t="s">
        <v>1</v>
      </c>
      <c r="E18" s="113"/>
      <c r="F18" s="47" t="s">
        <v>2</v>
      </c>
      <c r="G18" s="20" t="s">
        <v>11</v>
      </c>
    </row>
    <row r="19" spans="1:7" ht="12.75">
      <c r="A19" s="80" t="s">
        <v>64</v>
      </c>
      <c r="B19" s="79" t="s">
        <v>8</v>
      </c>
      <c r="C19" s="51" t="s">
        <v>66</v>
      </c>
      <c r="D19" s="147">
        <f>SUM(D21:D44)</f>
        <v>86362720</v>
      </c>
      <c r="E19" s="148"/>
      <c r="F19" s="52">
        <f>SUM(F21:F44)</f>
        <v>-4792610.4799999995</v>
      </c>
      <c r="G19" s="52">
        <f>SUM(G21:G44)</f>
        <v>83281353.72</v>
      </c>
    </row>
    <row r="20" spans="1:7" ht="12.75">
      <c r="A20" s="77" t="s">
        <v>65</v>
      </c>
      <c r="B20" s="76" t="s">
        <v>30</v>
      </c>
      <c r="C20" s="51"/>
      <c r="D20" s="149"/>
      <c r="E20" s="150"/>
      <c r="F20" s="52"/>
      <c r="G20" s="26">
        <f aca="true" t="shared" si="0" ref="G20:G28">D20-F20</f>
        <v>0</v>
      </c>
    </row>
    <row r="21" spans="1:7" ht="57.75" customHeight="1">
      <c r="A21" s="78" t="s">
        <v>32</v>
      </c>
      <c r="B21" s="76" t="s">
        <v>106</v>
      </c>
      <c r="C21" s="53" t="s">
        <v>67</v>
      </c>
      <c r="D21" s="149">
        <v>15000</v>
      </c>
      <c r="E21" s="150"/>
      <c r="F21" s="52"/>
      <c r="G21" s="26">
        <f t="shared" si="0"/>
        <v>15000</v>
      </c>
    </row>
    <row r="22" spans="1:7" ht="59.25" customHeight="1">
      <c r="A22" s="78" t="s">
        <v>163</v>
      </c>
      <c r="B22" s="76" t="s">
        <v>107</v>
      </c>
      <c r="C22" s="53" t="s">
        <v>68</v>
      </c>
      <c r="D22" s="149">
        <v>200000</v>
      </c>
      <c r="E22" s="150"/>
      <c r="F22" s="52">
        <v>21558.73</v>
      </c>
      <c r="G22" s="26">
        <f t="shared" si="0"/>
        <v>178441.27</v>
      </c>
    </row>
    <row r="23" spans="1:7" ht="14.25" customHeight="1">
      <c r="A23" s="78" t="s">
        <v>164</v>
      </c>
      <c r="B23" s="76" t="s">
        <v>269</v>
      </c>
      <c r="C23" s="53" t="s">
        <v>117</v>
      </c>
      <c r="D23" s="149">
        <v>362000</v>
      </c>
      <c r="E23" s="151"/>
      <c r="F23" s="52"/>
      <c r="G23" s="26">
        <f t="shared" si="0"/>
        <v>362000</v>
      </c>
    </row>
    <row r="24" spans="1:7" ht="24.75" customHeight="1">
      <c r="A24" s="78" t="s">
        <v>266</v>
      </c>
      <c r="B24" s="76" t="s">
        <v>270</v>
      </c>
      <c r="C24" s="53" t="s">
        <v>267</v>
      </c>
      <c r="D24" s="149"/>
      <c r="E24" s="151"/>
      <c r="F24" s="52">
        <v>3060</v>
      </c>
      <c r="G24" s="26">
        <f t="shared" si="0"/>
        <v>-3060</v>
      </c>
    </row>
    <row r="25" spans="1:7" ht="22.5" customHeight="1">
      <c r="A25" s="78" t="s">
        <v>165</v>
      </c>
      <c r="B25" s="76" t="s">
        <v>271</v>
      </c>
      <c r="C25" s="53" t="s">
        <v>69</v>
      </c>
      <c r="D25" s="149">
        <v>4777700</v>
      </c>
      <c r="E25" s="150"/>
      <c r="F25" s="52">
        <v>955540</v>
      </c>
      <c r="G25" s="26">
        <f t="shared" si="0"/>
        <v>3822160</v>
      </c>
    </row>
    <row r="26" spans="1:7" ht="66" customHeight="1">
      <c r="A26" s="82" t="s">
        <v>182</v>
      </c>
      <c r="B26" s="76" t="s">
        <v>272</v>
      </c>
      <c r="C26" s="53" t="s">
        <v>183</v>
      </c>
      <c r="D26" s="149">
        <v>601900</v>
      </c>
      <c r="E26" s="151"/>
      <c r="F26" s="52"/>
      <c r="G26" s="26">
        <f>D26-F26</f>
        <v>601900</v>
      </c>
    </row>
    <row r="27" spans="1:7" ht="36" customHeight="1">
      <c r="A27" s="78" t="s">
        <v>166</v>
      </c>
      <c r="B27" s="76" t="s">
        <v>108</v>
      </c>
      <c r="C27" s="53" t="s">
        <v>70</v>
      </c>
      <c r="D27" s="149">
        <v>431620</v>
      </c>
      <c r="E27" s="150"/>
      <c r="F27" s="52"/>
      <c r="G27" s="26">
        <f>D27-F27</f>
        <v>431620</v>
      </c>
    </row>
    <row r="28" spans="1:7" ht="27.75" customHeight="1">
      <c r="A28" s="78" t="s">
        <v>167</v>
      </c>
      <c r="B28" s="76" t="s">
        <v>145</v>
      </c>
      <c r="C28" s="53" t="s">
        <v>127</v>
      </c>
      <c r="D28" s="149">
        <v>1000</v>
      </c>
      <c r="E28" s="151"/>
      <c r="F28" s="52"/>
      <c r="G28" s="26">
        <f t="shared" si="0"/>
        <v>1000</v>
      </c>
    </row>
    <row r="29" spans="1:7" ht="45.75" customHeight="1">
      <c r="A29" s="82" t="s">
        <v>143</v>
      </c>
      <c r="B29" s="32" t="s">
        <v>273</v>
      </c>
      <c r="C29" s="53" t="s">
        <v>144</v>
      </c>
      <c r="D29" s="149">
        <v>16120000</v>
      </c>
      <c r="E29" s="151"/>
      <c r="F29" s="52"/>
      <c r="G29" s="26">
        <f>D29-F29</f>
        <v>16120000</v>
      </c>
    </row>
    <row r="30" spans="1:7" ht="33.75">
      <c r="A30" s="78" t="s">
        <v>104</v>
      </c>
      <c r="B30" s="76" t="s">
        <v>274</v>
      </c>
      <c r="C30" s="53" t="s">
        <v>105</v>
      </c>
      <c r="D30" s="149"/>
      <c r="E30" s="150"/>
      <c r="F30" s="52">
        <v>-7892325.77</v>
      </c>
      <c r="G30" s="26"/>
    </row>
    <row r="31" spans="1:7" ht="56.25" customHeight="1">
      <c r="A31" s="83" t="s">
        <v>151</v>
      </c>
      <c r="B31" s="76" t="s">
        <v>275</v>
      </c>
      <c r="C31" s="53" t="s">
        <v>128</v>
      </c>
      <c r="D31" s="149">
        <v>300000</v>
      </c>
      <c r="E31" s="150"/>
      <c r="F31" s="52">
        <v>26153.38</v>
      </c>
      <c r="G31" s="26">
        <f>D31-F31</f>
        <v>273846.62</v>
      </c>
    </row>
    <row r="32" spans="1:7" ht="104.25" customHeight="1">
      <c r="A32" s="83" t="s">
        <v>152</v>
      </c>
      <c r="B32" s="76" t="s">
        <v>132</v>
      </c>
      <c r="C32" s="53" t="s">
        <v>129</v>
      </c>
      <c r="D32" s="149">
        <v>13500</v>
      </c>
      <c r="E32" s="150"/>
      <c r="F32" s="52">
        <v>423.84</v>
      </c>
      <c r="G32" s="26">
        <f>D32-F32</f>
        <v>13076.16</v>
      </c>
    </row>
    <row r="33" spans="1:7" ht="60" customHeight="1">
      <c r="A33" s="83" t="s">
        <v>153</v>
      </c>
      <c r="B33" s="76" t="s">
        <v>276</v>
      </c>
      <c r="C33" s="53" t="s">
        <v>130</v>
      </c>
      <c r="D33" s="149">
        <v>660000</v>
      </c>
      <c r="E33" s="151"/>
      <c r="F33" s="52">
        <v>45676.55</v>
      </c>
      <c r="G33" s="26">
        <f>D33-F33</f>
        <v>614323.45</v>
      </c>
    </row>
    <row r="34" spans="1:7" ht="46.5" customHeight="1">
      <c r="A34" s="83" t="s">
        <v>154</v>
      </c>
      <c r="B34" s="76" t="s">
        <v>146</v>
      </c>
      <c r="C34" s="53" t="s">
        <v>131</v>
      </c>
      <c r="D34" s="149"/>
      <c r="E34" s="151"/>
      <c r="F34" s="52">
        <v>-3386.73</v>
      </c>
      <c r="G34" s="26"/>
    </row>
    <row r="35" spans="1:7" ht="80.25" customHeight="1">
      <c r="A35" s="84" t="s">
        <v>155</v>
      </c>
      <c r="B35" s="76" t="s">
        <v>133</v>
      </c>
      <c r="C35" s="53" t="s">
        <v>85</v>
      </c>
      <c r="D35" s="149">
        <v>11880000</v>
      </c>
      <c r="E35" s="151"/>
      <c r="F35" s="52">
        <v>144122.9</v>
      </c>
      <c r="G35" s="26">
        <f>D35-F35</f>
        <v>11735877.1</v>
      </c>
    </row>
    <row r="36" spans="1:7" ht="43.5" customHeight="1">
      <c r="A36" s="78" t="s">
        <v>156</v>
      </c>
      <c r="B36" s="76" t="s">
        <v>187</v>
      </c>
      <c r="C36" s="53" t="s">
        <v>147</v>
      </c>
      <c r="D36" s="149"/>
      <c r="E36" s="151"/>
      <c r="F36" s="52">
        <v>-45.7</v>
      </c>
      <c r="G36" s="26"/>
    </row>
    <row r="37" spans="1:7" ht="66.75" customHeight="1">
      <c r="A37" s="78" t="s">
        <v>168</v>
      </c>
      <c r="B37" s="76" t="s">
        <v>277</v>
      </c>
      <c r="C37" s="53" t="s">
        <v>103</v>
      </c>
      <c r="D37" s="149"/>
      <c r="E37" s="151"/>
      <c r="F37" s="52">
        <v>100</v>
      </c>
      <c r="G37" s="26"/>
    </row>
    <row r="38" spans="1:7" ht="32.25" customHeight="1">
      <c r="A38" s="78" t="s">
        <v>198</v>
      </c>
      <c r="B38" s="76" t="s">
        <v>109</v>
      </c>
      <c r="C38" s="53" t="s">
        <v>197</v>
      </c>
      <c r="D38" s="149"/>
      <c r="E38" s="150"/>
      <c r="F38" s="52"/>
      <c r="G38" s="26"/>
    </row>
    <row r="39" spans="1:7" ht="60.75" customHeight="1">
      <c r="A39" s="78" t="s">
        <v>157</v>
      </c>
      <c r="B39" s="76" t="s">
        <v>134</v>
      </c>
      <c r="C39" s="53" t="s">
        <v>71</v>
      </c>
      <c r="D39" s="149">
        <v>6000000</v>
      </c>
      <c r="E39" s="150"/>
      <c r="F39" s="52">
        <v>150124.35</v>
      </c>
      <c r="G39" s="26">
        <f>D39-F39</f>
        <v>5849875.65</v>
      </c>
    </row>
    <row r="40" spans="1:7" ht="48.75" customHeight="1">
      <c r="A40" s="78" t="s">
        <v>158</v>
      </c>
      <c r="B40" s="76" t="s">
        <v>135</v>
      </c>
      <c r="C40" s="53" t="s">
        <v>169</v>
      </c>
      <c r="D40" s="149"/>
      <c r="E40" s="150"/>
      <c r="F40" s="52">
        <v>2325.74</v>
      </c>
      <c r="G40" s="26"/>
    </row>
    <row r="41" spans="1:7" ht="57" customHeight="1">
      <c r="A41" s="78" t="s">
        <v>159</v>
      </c>
      <c r="B41" s="76" t="s">
        <v>136</v>
      </c>
      <c r="C41" s="53" t="s">
        <v>150</v>
      </c>
      <c r="D41" s="149">
        <v>20000000</v>
      </c>
      <c r="E41" s="150"/>
      <c r="F41" s="52">
        <v>1452516.42</v>
      </c>
      <c r="G41" s="26">
        <f>D41-F41</f>
        <v>18547483.58</v>
      </c>
    </row>
    <row r="42" spans="1:7" ht="36.75" customHeight="1">
      <c r="A42" s="78" t="s">
        <v>177</v>
      </c>
      <c r="B42" s="76" t="s">
        <v>110</v>
      </c>
      <c r="C42" s="53" t="s">
        <v>176</v>
      </c>
      <c r="D42" s="149"/>
      <c r="E42" s="150"/>
      <c r="F42" s="52">
        <v>8748.75</v>
      </c>
      <c r="G42" s="26"/>
    </row>
    <row r="43" spans="1:7" ht="56.25">
      <c r="A43" s="78" t="s">
        <v>160</v>
      </c>
      <c r="B43" s="76" t="s">
        <v>111</v>
      </c>
      <c r="C43" s="53" t="s">
        <v>149</v>
      </c>
      <c r="D43" s="149">
        <v>25000000</v>
      </c>
      <c r="E43" s="150"/>
      <c r="F43" s="52">
        <v>282190.11</v>
      </c>
      <c r="G43" s="26">
        <f>D43-F43</f>
        <v>24717809.89</v>
      </c>
    </row>
    <row r="44" spans="1:7" ht="36" customHeight="1">
      <c r="A44" s="78" t="s">
        <v>161</v>
      </c>
      <c r="B44" s="76" t="s">
        <v>112</v>
      </c>
      <c r="C44" s="53" t="s">
        <v>148</v>
      </c>
      <c r="D44" s="149"/>
      <c r="E44" s="150"/>
      <c r="F44" s="52">
        <v>10606.95</v>
      </c>
      <c r="G44" s="26"/>
    </row>
  </sheetData>
  <sheetProtection/>
  <mergeCells count="40">
    <mergeCell ref="D41:E41"/>
    <mergeCell ref="D42:E42"/>
    <mergeCell ref="D43:E43"/>
    <mergeCell ref="D44:E44"/>
    <mergeCell ref="D36:E36"/>
    <mergeCell ref="D37:E37"/>
    <mergeCell ref="D38:E38"/>
    <mergeCell ref="D39:E39"/>
    <mergeCell ref="D40:E40"/>
    <mergeCell ref="D35:E35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G11:G17"/>
    <mergeCell ref="D18:E18"/>
    <mergeCell ref="D19:E19"/>
    <mergeCell ref="D20:E20"/>
    <mergeCell ref="D21:E21"/>
    <mergeCell ref="D22:E22"/>
    <mergeCell ref="A10:D10"/>
    <mergeCell ref="A11:A17"/>
    <mergeCell ref="B11:B17"/>
    <mergeCell ref="C11:C17"/>
    <mergeCell ref="D11:E17"/>
    <mergeCell ref="F11:F17"/>
    <mergeCell ref="A1:D1"/>
    <mergeCell ref="A2:D2"/>
    <mergeCell ref="A4:D4"/>
    <mergeCell ref="A6:B6"/>
    <mergeCell ref="C6:E6"/>
    <mergeCell ref="B7:E7"/>
  </mergeCells>
  <conditionalFormatting sqref="G37 G43 G39 G20:G22 G27:G35 G41 G24:G25">
    <cfRule type="cellIs" priority="15" dxfId="12" operator="equal" stopIfTrue="1">
      <formula>0</formula>
    </cfRule>
  </conditionalFormatting>
  <conditionalFormatting sqref="G36">
    <cfRule type="cellIs" priority="14" dxfId="12" operator="equal" stopIfTrue="1">
      <formula>0</formula>
    </cfRule>
  </conditionalFormatting>
  <conditionalFormatting sqref="G44">
    <cfRule type="cellIs" priority="12" dxfId="12" operator="equal" stopIfTrue="1">
      <formula>0</formula>
    </cfRule>
  </conditionalFormatting>
  <conditionalFormatting sqref="G42">
    <cfRule type="cellIs" priority="11" dxfId="12" operator="equal" stopIfTrue="1">
      <formula>0</formula>
    </cfRule>
  </conditionalFormatting>
  <conditionalFormatting sqref="G26">
    <cfRule type="cellIs" priority="9" dxfId="12" operator="equal" stopIfTrue="1">
      <formula>0</formula>
    </cfRule>
  </conditionalFormatting>
  <conditionalFormatting sqref="G38">
    <cfRule type="cellIs" priority="6" dxfId="12" operator="equal" stopIfTrue="1">
      <formula>0</formula>
    </cfRule>
  </conditionalFormatting>
  <conditionalFormatting sqref="G40">
    <cfRule type="cellIs" priority="2" dxfId="12" operator="equal" stopIfTrue="1">
      <formula>0</formula>
    </cfRule>
  </conditionalFormatting>
  <conditionalFormatting sqref="G23">
    <cfRule type="cellIs" priority="1" dxfId="1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2:K115"/>
  <sheetViews>
    <sheetView showGridLines="0" tabSelected="1" workbookViewId="0" topLeftCell="A90">
      <selection activeCell="A106" sqref="A106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52" t="s">
        <v>19</v>
      </c>
      <c r="B2" s="152"/>
      <c r="C2" s="152"/>
      <c r="D2" s="152"/>
      <c r="E2" s="152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53" t="s">
        <v>4</v>
      </c>
      <c r="B4" s="64"/>
      <c r="C4" s="156" t="s">
        <v>22</v>
      </c>
      <c r="D4" s="157"/>
      <c r="E4" s="141" t="s">
        <v>15</v>
      </c>
      <c r="F4" s="162" t="s">
        <v>10</v>
      </c>
      <c r="G4" s="144" t="s">
        <v>13</v>
      </c>
    </row>
    <row r="5" spans="1:7" ht="5.25" customHeight="1">
      <c r="A5" s="154"/>
      <c r="B5" s="65"/>
      <c r="C5" s="158"/>
      <c r="D5" s="159"/>
      <c r="E5" s="142"/>
      <c r="F5" s="163"/>
      <c r="G5" s="145"/>
    </row>
    <row r="6" spans="1:7" ht="9" customHeight="1">
      <c r="A6" s="154"/>
      <c r="B6" s="65"/>
      <c r="C6" s="158"/>
      <c r="D6" s="159"/>
      <c r="E6" s="142"/>
      <c r="F6" s="163"/>
      <c r="G6" s="145"/>
    </row>
    <row r="7" spans="1:7" ht="6" customHeight="1">
      <c r="A7" s="154"/>
      <c r="B7" s="65"/>
      <c r="C7" s="158"/>
      <c r="D7" s="159"/>
      <c r="E7" s="142"/>
      <c r="F7" s="163"/>
      <c r="G7" s="145"/>
    </row>
    <row r="8" spans="1:7" ht="6" customHeight="1">
      <c r="A8" s="154"/>
      <c r="B8" s="65"/>
      <c r="C8" s="158"/>
      <c r="D8" s="159"/>
      <c r="E8" s="142"/>
      <c r="F8" s="163"/>
      <c r="G8" s="145"/>
    </row>
    <row r="9" spans="1:7" ht="10.5" customHeight="1">
      <c r="A9" s="154"/>
      <c r="B9" s="65"/>
      <c r="C9" s="158"/>
      <c r="D9" s="159"/>
      <c r="E9" s="142"/>
      <c r="F9" s="163"/>
      <c r="G9" s="145"/>
    </row>
    <row r="10" spans="1:7" ht="3.75" customHeight="1" hidden="1">
      <c r="A10" s="154"/>
      <c r="B10" s="65"/>
      <c r="C10" s="158"/>
      <c r="D10" s="159"/>
      <c r="E10" s="142"/>
      <c r="F10" s="37"/>
      <c r="G10" s="45"/>
    </row>
    <row r="11" spans="1:7" ht="12.75" customHeight="1" hidden="1">
      <c r="A11" s="155"/>
      <c r="B11" s="66"/>
      <c r="C11" s="160"/>
      <c r="D11" s="161"/>
      <c r="E11" s="143"/>
      <c r="F11" s="39"/>
      <c r="G11" s="46"/>
    </row>
    <row r="12" spans="1:7" ht="13.5" customHeight="1" thickBot="1">
      <c r="A12" s="17">
        <v>1</v>
      </c>
      <c r="B12" s="67"/>
      <c r="C12" s="164">
        <v>3</v>
      </c>
      <c r="D12" s="165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68" t="s">
        <v>118</v>
      </c>
      <c r="C13" s="166" t="s">
        <v>31</v>
      </c>
      <c r="D13" s="167"/>
      <c r="E13" s="24">
        <f>E15+E70+E53+E56+E60+E101+E109+E112+E104+E99</f>
        <v>92462720</v>
      </c>
      <c r="F13" s="24">
        <f>F15+F70+F53+F56+F60+F101+F109+F112+F104</f>
        <v>0</v>
      </c>
      <c r="G13" s="41">
        <f>E13-F13</f>
        <v>92462720</v>
      </c>
    </row>
    <row r="14" spans="1:7" ht="12.75">
      <c r="A14" s="25" t="s">
        <v>34</v>
      </c>
      <c r="B14" s="69"/>
      <c r="C14" s="168" t="s">
        <v>30</v>
      </c>
      <c r="D14" s="169"/>
      <c r="E14" s="26"/>
      <c r="F14" s="44" t="s">
        <v>141</v>
      </c>
      <c r="G14" s="42"/>
    </row>
    <row r="15" spans="1:7" ht="12.75">
      <c r="A15" s="23" t="s">
        <v>35</v>
      </c>
      <c r="B15" s="68" t="s">
        <v>118</v>
      </c>
      <c r="C15" s="166" t="s">
        <v>280</v>
      </c>
      <c r="D15" s="167"/>
      <c r="E15" s="24">
        <f>E19+E28+E46+E16+E44</f>
        <v>24100000</v>
      </c>
      <c r="F15" s="24">
        <f>F19+F28+F46+F16</f>
        <v>0</v>
      </c>
      <c r="G15" s="41">
        <f aca="true" t="shared" si="0" ref="G15:G61">E15-F15</f>
        <v>24100000</v>
      </c>
    </row>
    <row r="16" spans="1:7" ht="33.75">
      <c r="A16" s="23" t="s">
        <v>77</v>
      </c>
      <c r="B16" s="68" t="s">
        <v>118</v>
      </c>
      <c r="C16" s="170" t="s">
        <v>281</v>
      </c>
      <c r="D16" s="171"/>
      <c r="E16" s="24">
        <f>SUM(E17:E18)</f>
        <v>1000000</v>
      </c>
      <c r="F16" s="24">
        <f>SUM(F17:F18)</f>
        <v>0</v>
      </c>
      <c r="G16" s="41">
        <f t="shared" si="0"/>
        <v>1000000</v>
      </c>
    </row>
    <row r="17" spans="1:7" ht="12.75">
      <c r="A17" s="25" t="s">
        <v>36</v>
      </c>
      <c r="B17" s="69" t="s">
        <v>118</v>
      </c>
      <c r="C17" s="168" t="s">
        <v>202</v>
      </c>
      <c r="D17" s="169"/>
      <c r="E17" s="26">
        <v>768056</v>
      </c>
      <c r="F17" s="26"/>
      <c r="G17" s="42">
        <f t="shared" si="0"/>
        <v>768056</v>
      </c>
    </row>
    <row r="18" spans="1:7" ht="12.75">
      <c r="A18" s="25" t="s">
        <v>37</v>
      </c>
      <c r="B18" s="69" t="s">
        <v>118</v>
      </c>
      <c r="C18" s="168" t="s">
        <v>203</v>
      </c>
      <c r="D18" s="169"/>
      <c r="E18" s="26">
        <v>231944</v>
      </c>
      <c r="F18" s="26"/>
      <c r="G18" s="42">
        <f t="shared" si="0"/>
        <v>231944</v>
      </c>
    </row>
    <row r="19" spans="1:7" ht="45">
      <c r="A19" s="23" t="s">
        <v>46</v>
      </c>
      <c r="B19" s="69" t="s">
        <v>118</v>
      </c>
      <c r="C19" s="170" t="s">
        <v>282</v>
      </c>
      <c r="D19" s="171"/>
      <c r="E19" s="57">
        <f>SUM(E20:E27)</f>
        <v>2300000</v>
      </c>
      <c r="F19" s="57">
        <f>SUM(F20:F27)</f>
        <v>0</v>
      </c>
      <c r="G19" s="41">
        <f t="shared" si="0"/>
        <v>2300000</v>
      </c>
    </row>
    <row r="20" spans="1:7" ht="12.75">
      <c r="A20" s="25" t="s">
        <v>36</v>
      </c>
      <c r="B20" s="69" t="s">
        <v>118</v>
      </c>
      <c r="C20" s="168" t="s">
        <v>204</v>
      </c>
      <c r="D20" s="169"/>
      <c r="E20" s="33">
        <v>1132887</v>
      </c>
      <c r="F20" s="33"/>
      <c r="G20" s="42">
        <f t="shared" si="0"/>
        <v>1132887</v>
      </c>
    </row>
    <row r="21" spans="1:7" ht="12.75">
      <c r="A21" s="25" t="s">
        <v>37</v>
      </c>
      <c r="B21" s="69" t="s">
        <v>118</v>
      </c>
      <c r="C21" s="168" t="s">
        <v>205</v>
      </c>
      <c r="D21" s="169"/>
      <c r="E21" s="33">
        <v>342113</v>
      </c>
      <c r="F21" s="33"/>
      <c r="G21" s="42">
        <f t="shared" si="0"/>
        <v>342113</v>
      </c>
    </row>
    <row r="22" spans="1:7" ht="12.75">
      <c r="A22" s="25" t="s">
        <v>42</v>
      </c>
      <c r="B22" s="69" t="s">
        <v>118</v>
      </c>
      <c r="C22" s="168" t="s">
        <v>206</v>
      </c>
      <c r="D22" s="169"/>
      <c r="E22" s="26">
        <v>4000</v>
      </c>
      <c r="F22" s="26"/>
      <c r="G22" s="42">
        <f t="shared" si="0"/>
        <v>4000</v>
      </c>
    </row>
    <row r="23" spans="1:7" ht="12.75">
      <c r="A23" s="25" t="s">
        <v>44</v>
      </c>
      <c r="B23" s="69" t="s">
        <v>118</v>
      </c>
      <c r="C23" s="168" t="s">
        <v>207</v>
      </c>
      <c r="D23" s="169"/>
      <c r="E23" s="26">
        <v>15000</v>
      </c>
      <c r="F23" s="26"/>
      <c r="G23" s="42">
        <f t="shared" si="0"/>
        <v>15000</v>
      </c>
    </row>
    <row r="24" spans="1:7" ht="12.75">
      <c r="A24" s="25" t="s">
        <v>45</v>
      </c>
      <c r="B24" s="69" t="s">
        <v>118</v>
      </c>
      <c r="C24" s="168" t="s">
        <v>208</v>
      </c>
      <c r="D24" s="169"/>
      <c r="E24" s="26">
        <v>50000</v>
      </c>
      <c r="F24" s="26"/>
      <c r="G24" s="42">
        <f t="shared" si="0"/>
        <v>50000</v>
      </c>
    </row>
    <row r="25" spans="1:7" ht="22.5">
      <c r="A25" s="25" t="s">
        <v>52</v>
      </c>
      <c r="B25" s="69" t="s">
        <v>118</v>
      </c>
      <c r="C25" s="168" t="s">
        <v>209</v>
      </c>
      <c r="D25" s="169"/>
      <c r="E25" s="26">
        <v>56000</v>
      </c>
      <c r="F25" s="33"/>
      <c r="G25" s="55">
        <f t="shared" si="0"/>
        <v>56000</v>
      </c>
    </row>
    <row r="26" spans="1:7" ht="12.75">
      <c r="A26" s="25" t="s">
        <v>36</v>
      </c>
      <c r="B26" s="69" t="s">
        <v>118</v>
      </c>
      <c r="C26" s="168" t="s">
        <v>210</v>
      </c>
      <c r="D26" s="169"/>
      <c r="E26" s="26">
        <v>537608</v>
      </c>
      <c r="F26" s="26"/>
      <c r="G26" s="42">
        <f t="shared" si="0"/>
        <v>537608</v>
      </c>
    </row>
    <row r="27" spans="1:7" ht="12.75">
      <c r="A27" s="25" t="s">
        <v>37</v>
      </c>
      <c r="B27" s="69" t="s">
        <v>118</v>
      </c>
      <c r="C27" s="168" t="s">
        <v>212</v>
      </c>
      <c r="D27" s="169"/>
      <c r="E27" s="26">
        <v>162392</v>
      </c>
      <c r="F27" s="26"/>
      <c r="G27" s="42">
        <f t="shared" si="0"/>
        <v>162392</v>
      </c>
    </row>
    <row r="28" spans="1:7" s="63" customFormat="1" ht="45">
      <c r="A28" s="23" t="s">
        <v>47</v>
      </c>
      <c r="B28" s="69" t="s">
        <v>118</v>
      </c>
      <c r="C28" s="170" t="s">
        <v>283</v>
      </c>
      <c r="D28" s="171"/>
      <c r="E28" s="24">
        <f>E29+E32+E42+E43</f>
        <v>12000000</v>
      </c>
      <c r="F28" s="24">
        <f>F29+F32+F42+F43</f>
        <v>0</v>
      </c>
      <c r="G28" s="54">
        <f t="shared" si="0"/>
        <v>12000000</v>
      </c>
    </row>
    <row r="29" spans="1:7" ht="12.75">
      <c r="A29" s="56" t="s">
        <v>115</v>
      </c>
      <c r="B29" s="69" t="s">
        <v>118</v>
      </c>
      <c r="C29" s="172" t="s">
        <v>284</v>
      </c>
      <c r="D29" s="173"/>
      <c r="E29" s="57">
        <f>SUM(E30:E31)</f>
        <v>9000000</v>
      </c>
      <c r="F29" s="57">
        <f>SUM(F30:F31)</f>
        <v>0</v>
      </c>
      <c r="G29" s="54">
        <f t="shared" si="0"/>
        <v>9000000</v>
      </c>
    </row>
    <row r="30" spans="1:11" ht="12.75">
      <c r="A30" s="25" t="s">
        <v>36</v>
      </c>
      <c r="B30" s="69" t="s">
        <v>118</v>
      </c>
      <c r="C30" s="168" t="s">
        <v>211</v>
      </c>
      <c r="D30" s="169"/>
      <c r="E30" s="26">
        <v>6912431</v>
      </c>
      <c r="F30" s="33"/>
      <c r="G30" s="55">
        <f t="shared" si="0"/>
        <v>6912431</v>
      </c>
      <c r="K30" t="s">
        <v>188</v>
      </c>
    </row>
    <row r="31" spans="1:7" s="63" customFormat="1" ht="12.75">
      <c r="A31" s="25" t="s">
        <v>37</v>
      </c>
      <c r="B31" s="69" t="s">
        <v>118</v>
      </c>
      <c r="C31" s="168" t="s">
        <v>213</v>
      </c>
      <c r="D31" s="169"/>
      <c r="E31" s="26">
        <v>2087569</v>
      </c>
      <c r="F31" s="26"/>
      <c r="G31" s="55">
        <f t="shared" si="0"/>
        <v>2087569</v>
      </c>
    </row>
    <row r="32" spans="1:7" ht="31.5">
      <c r="A32" s="56" t="s">
        <v>116</v>
      </c>
      <c r="B32" s="69" t="s">
        <v>118</v>
      </c>
      <c r="C32" s="172" t="s">
        <v>284</v>
      </c>
      <c r="D32" s="173"/>
      <c r="E32" s="57">
        <f>SUM(E33:E41)</f>
        <v>2216400</v>
      </c>
      <c r="F32" s="57">
        <f>SUM(F33:F41)</f>
        <v>0</v>
      </c>
      <c r="G32" s="54">
        <f t="shared" si="0"/>
        <v>2216400</v>
      </c>
    </row>
    <row r="33" spans="1:7" ht="12.75">
      <c r="A33" s="25" t="s">
        <v>38</v>
      </c>
      <c r="B33" s="69" t="s">
        <v>118</v>
      </c>
      <c r="C33" s="168" t="s">
        <v>214</v>
      </c>
      <c r="D33" s="169"/>
      <c r="E33" s="26">
        <v>171000</v>
      </c>
      <c r="F33" s="26"/>
      <c r="G33" s="42">
        <f t="shared" si="0"/>
        <v>171000</v>
      </c>
    </row>
    <row r="34" spans="1:7" ht="12.75">
      <c r="A34" s="25" t="s">
        <v>39</v>
      </c>
      <c r="B34" s="69" t="s">
        <v>118</v>
      </c>
      <c r="C34" s="168" t="s">
        <v>215</v>
      </c>
      <c r="D34" s="169"/>
      <c r="E34" s="26">
        <v>12000</v>
      </c>
      <c r="F34" s="26"/>
      <c r="G34" s="42">
        <f t="shared" si="0"/>
        <v>12000</v>
      </c>
    </row>
    <row r="35" spans="1:7" ht="12.75">
      <c r="A35" s="25" t="s">
        <v>40</v>
      </c>
      <c r="B35" s="69" t="s">
        <v>118</v>
      </c>
      <c r="C35" s="168" t="s">
        <v>216</v>
      </c>
      <c r="D35" s="169"/>
      <c r="E35" s="26">
        <v>169000</v>
      </c>
      <c r="F35" s="26"/>
      <c r="G35" s="42">
        <f t="shared" si="0"/>
        <v>169000</v>
      </c>
    </row>
    <row r="36" spans="1:7" ht="12.75">
      <c r="A36" s="25" t="s">
        <v>87</v>
      </c>
      <c r="B36" s="69" t="s">
        <v>118</v>
      </c>
      <c r="C36" s="168" t="s">
        <v>217</v>
      </c>
      <c r="D36" s="169"/>
      <c r="E36" s="26">
        <v>230376.24</v>
      </c>
      <c r="F36" s="26"/>
      <c r="G36" s="42">
        <f t="shared" si="0"/>
        <v>230376.24</v>
      </c>
    </row>
    <row r="37" spans="1:7" ht="12.75">
      <c r="A37" s="25" t="s">
        <v>41</v>
      </c>
      <c r="B37" s="69" t="s">
        <v>118</v>
      </c>
      <c r="C37" s="168" t="s">
        <v>218</v>
      </c>
      <c r="D37" s="169"/>
      <c r="E37" s="26">
        <v>382900</v>
      </c>
      <c r="F37" s="26"/>
      <c r="G37" s="42">
        <f t="shared" si="0"/>
        <v>382900</v>
      </c>
    </row>
    <row r="38" spans="1:7" ht="12.75">
      <c r="A38" s="25" t="s">
        <v>42</v>
      </c>
      <c r="B38" s="69" t="s">
        <v>118</v>
      </c>
      <c r="C38" s="168" t="s">
        <v>219</v>
      </c>
      <c r="D38" s="169"/>
      <c r="E38" s="26">
        <v>515023.76</v>
      </c>
      <c r="F38" s="26"/>
      <c r="G38" s="42">
        <f t="shared" si="0"/>
        <v>515023.76</v>
      </c>
    </row>
    <row r="39" spans="1:7" ht="12.75">
      <c r="A39" s="25" t="s">
        <v>43</v>
      </c>
      <c r="B39" s="69" t="s">
        <v>118</v>
      </c>
      <c r="C39" s="168" t="s">
        <v>220</v>
      </c>
      <c r="D39" s="169"/>
      <c r="E39" s="26">
        <v>20000</v>
      </c>
      <c r="F39" s="26"/>
      <c r="G39" s="42">
        <f t="shared" si="0"/>
        <v>20000</v>
      </c>
    </row>
    <row r="40" spans="1:7" ht="12.75">
      <c r="A40" s="25" t="s">
        <v>44</v>
      </c>
      <c r="B40" s="69" t="s">
        <v>118</v>
      </c>
      <c r="C40" s="168" t="s">
        <v>222</v>
      </c>
      <c r="D40" s="169"/>
      <c r="E40" s="26">
        <v>100000</v>
      </c>
      <c r="F40" s="33"/>
      <c r="G40" s="42">
        <f t="shared" si="0"/>
        <v>100000</v>
      </c>
    </row>
    <row r="41" spans="1:7" s="59" customFormat="1" ht="12.75">
      <c r="A41" s="25" t="s">
        <v>45</v>
      </c>
      <c r="B41" s="69" t="s">
        <v>118</v>
      </c>
      <c r="C41" s="168" t="s">
        <v>221</v>
      </c>
      <c r="D41" s="169"/>
      <c r="E41" s="26">
        <v>616100</v>
      </c>
      <c r="F41" s="33"/>
      <c r="G41" s="55">
        <f t="shared" si="0"/>
        <v>616100</v>
      </c>
    </row>
    <row r="42" spans="1:7" ht="22.5">
      <c r="A42" s="25" t="s">
        <v>52</v>
      </c>
      <c r="B42" s="69" t="s">
        <v>118</v>
      </c>
      <c r="C42" s="168" t="s">
        <v>223</v>
      </c>
      <c r="D42" s="169"/>
      <c r="E42" s="26">
        <v>732300</v>
      </c>
      <c r="F42" s="33"/>
      <c r="G42" s="55">
        <f>E42-F42</f>
        <v>732300</v>
      </c>
    </row>
    <row r="43" spans="1:7" s="63" customFormat="1" ht="12.75">
      <c r="A43" s="31" t="s">
        <v>43</v>
      </c>
      <c r="B43" s="69" t="s">
        <v>118</v>
      </c>
      <c r="C43" s="174" t="s">
        <v>224</v>
      </c>
      <c r="D43" s="175"/>
      <c r="E43" s="33">
        <v>51300</v>
      </c>
      <c r="F43" s="33"/>
      <c r="G43" s="55">
        <f t="shared" si="0"/>
        <v>51300</v>
      </c>
    </row>
    <row r="44" spans="1:7" s="63" customFormat="1" ht="12.75">
      <c r="A44" s="28" t="s">
        <v>225</v>
      </c>
      <c r="B44" s="69" t="s">
        <v>118</v>
      </c>
      <c r="C44" s="170" t="s">
        <v>285</v>
      </c>
      <c r="D44" s="171"/>
      <c r="E44" s="24">
        <f>E45</f>
        <v>800000</v>
      </c>
      <c r="F44" s="24">
        <f>SUM(F46:F52)</f>
        <v>0</v>
      </c>
      <c r="G44" s="54">
        <f>E44-F44</f>
        <v>800000</v>
      </c>
    </row>
    <row r="45" spans="1:7" s="63" customFormat="1" ht="12.75">
      <c r="A45" s="25" t="s">
        <v>43</v>
      </c>
      <c r="B45" s="69" t="s">
        <v>118</v>
      </c>
      <c r="C45" s="174" t="s">
        <v>226</v>
      </c>
      <c r="D45" s="175"/>
      <c r="E45" s="33">
        <v>800000</v>
      </c>
      <c r="F45" s="24"/>
      <c r="G45" s="54"/>
    </row>
    <row r="46" spans="1:7" s="63" customFormat="1" ht="12.75">
      <c r="A46" s="28" t="s">
        <v>48</v>
      </c>
      <c r="B46" s="69" t="s">
        <v>118</v>
      </c>
      <c r="C46" s="170" t="s">
        <v>286</v>
      </c>
      <c r="D46" s="171"/>
      <c r="E46" s="24">
        <f>SUM(E47:E52)</f>
        <v>8000000</v>
      </c>
      <c r="F46" s="24">
        <f>SUM(F47:F52)</f>
        <v>0</v>
      </c>
      <c r="G46" s="54">
        <f t="shared" si="0"/>
        <v>8000000</v>
      </c>
    </row>
    <row r="47" spans="1:7" ht="12.75">
      <c r="A47" s="25" t="s">
        <v>42</v>
      </c>
      <c r="B47" s="69" t="s">
        <v>118</v>
      </c>
      <c r="C47" s="168" t="s">
        <v>228</v>
      </c>
      <c r="D47" s="169"/>
      <c r="E47" s="26">
        <v>80000</v>
      </c>
      <c r="F47" s="26"/>
      <c r="G47" s="42">
        <f t="shared" si="0"/>
        <v>80000</v>
      </c>
    </row>
    <row r="48" spans="1:7" s="72" customFormat="1" ht="12.75">
      <c r="A48" s="25" t="s">
        <v>43</v>
      </c>
      <c r="B48" s="69" t="s">
        <v>118</v>
      </c>
      <c r="C48" s="168" t="s">
        <v>229</v>
      </c>
      <c r="D48" s="169"/>
      <c r="E48" s="26">
        <v>170000</v>
      </c>
      <c r="F48" s="33"/>
      <c r="G48" s="55">
        <f t="shared" si="0"/>
        <v>170000</v>
      </c>
    </row>
    <row r="49" spans="1:7" s="72" customFormat="1" ht="12.75">
      <c r="A49" s="25" t="s">
        <v>45</v>
      </c>
      <c r="B49" s="69" t="s">
        <v>118</v>
      </c>
      <c r="C49" s="168" t="s">
        <v>230</v>
      </c>
      <c r="D49" s="169"/>
      <c r="E49" s="26">
        <v>199000</v>
      </c>
      <c r="F49" s="33"/>
      <c r="G49" s="55">
        <f>E49-F49</f>
        <v>199000</v>
      </c>
    </row>
    <row r="50" spans="1:7" s="72" customFormat="1" ht="12.75">
      <c r="A50" s="25" t="s">
        <v>45</v>
      </c>
      <c r="B50" s="69" t="s">
        <v>118</v>
      </c>
      <c r="C50" s="168" t="s">
        <v>311</v>
      </c>
      <c r="D50" s="169"/>
      <c r="E50" s="26">
        <v>1000</v>
      </c>
      <c r="F50" s="33"/>
      <c r="G50" s="55">
        <f t="shared" si="0"/>
        <v>1000</v>
      </c>
    </row>
    <row r="51" spans="1:7" s="72" customFormat="1" ht="33.75">
      <c r="A51" s="31" t="s">
        <v>86</v>
      </c>
      <c r="B51" s="69" t="s">
        <v>118</v>
      </c>
      <c r="C51" s="174" t="s">
        <v>227</v>
      </c>
      <c r="D51" s="175"/>
      <c r="E51" s="33">
        <v>7500000</v>
      </c>
      <c r="F51" s="33"/>
      <c r="G51" s="55">
        <f t="shared" si="0"/>
        <v>7500000</v>
      </c>
    </row>
    <row r="52" spans="1:7" s="72" customFormat="1" ht="12.75">
      <c r="A52" s="25" t="s">
        <v>44</v>
      </c>
      <c r="B52" s="69" t="s">
        <v>118</v>
      </c>
      <c r="C52" s="168" t="s">
        <v>231</v>
      </c>
      <c r="D52" s="169"/>
      <c r="E52" s="33">
        <v>50000</v>
      </c>
      <c r="F52" s="33"/>
      <c r="G52" s="55">
        <f t="shared" si="0"/>
        <v>50000</v>
      </c>
    </row>
    <row r="53" spans="1:7" s="72" customFormat="1" ht="22.5">
      <c r="A53" s="23" t="s">
        <v>74</v>
      </c>
      <c r="B53" s="69" t="s">
        <v>118</v>
      </c>
      <c r="C53" s="166" t="s">
        <v>287</v>
      </c>
      <c r="D53" s="167"/>
      <c r="E53" s="24">
        <f>SUM(E54:E55)</f>
        <v>431620</v>
      </c>
      <c r="F53" s="24">
        <f>SUM(F54:F55)</f>
        <v>0</v>
      </c>
      <c r="G53" s="54">
        <f t="shared" si="0"/>
        <v>431620</v>
      </c>
    </row>
    <row r="54" spans="1:7" s="72" customFormat="1" ht="12.75">
      <c r="A54" s="25" t="s">
        <v>36</v>
      </c>
      <c r="B54" s="69" t="s">
        <v>118</v>
      </c>
      <c r="C54" s="168" t="s">
        <v>312</v>
      </c>
      <c r="D54" s="169"/>
      <c r="E54" s="26">
        <v>331491</v>
      </c>
      <c r="F54" s="33"/>
      <c r="G54" s="55">
        <f t="shared" si="0"/>
        <v>331491</v>
      </c>
    </row>
    <row r="55" spans="1:7" ht="12.75">
      <c r="A55" s="25" t="s">
        <v>37</v>
      </c>
      <c r="B55" s="69" t="s">
        <v>118</v>
      </c>
      <c r="C55" s="168" t="s">
        <v>313</v>
      </c>
      <c r="D55" s="169"/>
      <c r="E55" s="26">
        <v>100129</v>
      </c>
      <c r="F55" s="33"/>
      <c r="G55" s="55">
        <f t="shared" si="0"/>
        <v>100129</v>
      </c>
    </row>
    <row r="56" spans="1:7" ht="45">
      <c r="A56" s="23" t="s">
        <v>75</v>
      </c>
      <c r="B56" s="69" t="s">
        <v>118</v>
      </c>
      <c r="C56" s="166" t="s">
        <v>288</v>
      </c>
      <c r="D56" s="167"/>
      <c r="E56" s="24">
        <f>E57</f>
        <v>624100</v>
      </c>
      <c r="F56" s="24">
        <f>F57</f>
        <v>0</v>
      </c>
      <c r="G56" s="54">
        <f t="shared" si="0"/>
        <v>624100</v>
      </c>
    </row>
    <row r="57" spans="1:7" ht="21">
      <c r="A57" s="56" t="s">
        <v>78</v>
      </c>
      <c r="B57" s="69" t="s">
        <v>118</v>
      </c>
      <c r="C57" s="172" t="s">
        <v>289</v>
      </c>
      <c r="D57" s="173"/>
      <c r="E57" s="24">
        <f>SUM(E58:E59)</f>
        <v>624100</v>
      </c>
      <c r="F57" s="24">
        <f>SUM(F58:F59)</f>
        <v>0</v>
      </c>
      <c r="G57" s="54">
        <f>E57-F57</f>
        <v>624100</v>
      </c>
    </row>
    <row r="58" spans="1:7" ht="12.75">
      <c r="A58" s="25" t="s">
        <v>41</v>
      </c>
      <c r="B58" s="69" t="s">
        <v>118</v>
      </c>
      <c r="C58" s="168" t="s">
        <v>232</v>
      </c>
      <c r="D58" s="169"/>
      <c r="E58" s="26">
        <v>300000</v>
      </c>
      <c r="F58" s="26"/>
      <c r="G58" s="42">
        <f>E58-F58</f>
        <v>300000</v>
      </c>
    </row>
    <row r="59" spans="1:7" ht="12.75">
      <c r="A59" s="25" t="s">
        <v>42</v>
      </c>
      <c r="B59" s="69" t="s">
        <v>118</v>
      </c>
      <c r="C59" s="168" t="s">
        <v>232</v>
      </c>
      <c r="D59" s="169"/>
      <c r="E59" s="26">
        <v>324100</v>
      </c>
      <c r="F59" s="26"/>
      <c r="G59" s="42">
        <f>E59-F59</f>
        <v>324100</v>
      </c>
    </row>
    <row r="60" spans="1:7" ht="12.75">
      <c r="A60" s="23" t="s">
        <v>79</v>
      </c>
      <c r="B60" s="69" t="s">
        <v>118</v>
      </c>
      <c r="C60" s="166" t="s">
        <v>290</v>
      </c>
      <c r="D60" s="167"/>
      <c r="E60" s="24">
        <f>E64+E61</f>
        <v>9720800</v>
      </c>
      <c r="F60" s="24">
        <f>F64+F61</f>
        <v>0</v>
      </c>
      <c r="G60" s="54">
        <f t="shared" si="0"/>
        <v>9720800</v>
      </c>
    </row>
    <row r="61" spans="1:7" s="59" customFormat="1" ht="12.75">
      <c r="A61" s="56" t="s">
        <v>113</v>
      </c>
      <c r="B61" s="69" t="s">
        <v>118</v>
      </c>
      <c r="C61" s="172" t="s">
        <v>291</v>
      </c>
      <c r="D61" s="173"/>
      <c r="E61" s="24">
        <f>SUM(E62:E63)</f>
        <v>4477800</v>
      </c>
      <c r="F61" s="24">
        <f>SUM(F62:F63)</f>
        <v>0</v>
      </c>
      <c r="G61" s="58">
        <f t="shared" si="0"/>
        <v>4477800</v>
      </c>
    </row>
    <row r="62" spans="1:7" ht="12.75">
      <c r="A62" s="31" t="s">
        <v>41</v>
      </c>
      <c r="B62" s="69" t="s">
        <v>118</v>
      </c>
      <c r="C62" s="174" t="s">
        <v>278</v>
      </c>
      <c r="D62" s="175"/>
      <c r="E62" s="33">
        <v>3875900</v>
      </c>
      <c r="F62" s="26"/>
      <c r="G62" s="42">
        <f>E62-F62</f>
        <v>3875900</v>
      </c>
    </row>
    <row r="63" spans="1:7" ht="12.75">
      <c r="A63" s="31" t="s">
        <v>41</v>
      </c>
      <c r="B63" s="69" t="s">
        <v>118</v>
      </c>
      <c r="C63" s="174" t="s">
        <v>234</v>
      </c>
      <c r="D63" s="175"/>
      <c r="E63" s="33">
        <v>601900</v>
      </c>
      <c r="F63" s="26"/>
      <c r="G63" s="42">
        <f>E63-F63</f>
        <v>601900</v>
      </c>
    </row>
    <row r="64" spans="1:7" ht="21">
      <c r="A64" s="56" t="s">
        <v>81</v>
      </c>
      <c r="B64" s="69" t="s">
        <v>118</v>
      </c>
      <c r="C64" s="172" t="s">
        <v>292</v>
      </c>
      <c r="D64" s="173"/>
      <c r="E64" s="57">
        <f>E66+E65+E67</f>
        <v>5243000</v>
      </c>
      <c r="F64" s="57">
        <f>F66+F65+F67</f>
        <v>0</v>
      </c>
      <c r="G64" s="54">
        <f>E64-F64</f>
        <v>5243000</v>
      </c>
    </row>
    <row r="65" spans="1:7" ht="12.75">
      <c r="A65" s="25" t="s">
        <v>42</v>
      </c>
      <c r="B65" s="69" t="s">
        <v>118</v>
      </c>
      <c r="C65" s="168" t="s">
        <v>235</v>
      </c>
      <c r="D65" s="169"/>
      <c r="E65" s="26">
        <v>2043000</v>
      </c>
      <c r="F65" s="33"/>
      <c r="G65" s="55">
        <f>E65-F65</f>
        <v>2043000</v>
      </c>
    </row>
    <row r="66" spans="1:7" ht="12.75">
      <c r="A66" s="25" t="s">
        <v>42</v>
      </c>
      <c r="B66" s="69" t="s">
        <v>118</v>
      </c>
      <c r="C66" s="168" t="s">
        <v>236</v>
      </c>
      <c r="D66" s="169"/>
      <c r="E66" s="26">
        <v>2500000</v>
      </c>
      <c r="F66" s="33"/>
      <c r="G66" s="55">
        <f aca="true" t="shared" si="1" ref="G66:G113">E66-F66</f>
        <v>2500000</v>
      </c>
    </row>
    <row r="67" spans="1:7" ht="21">
      <c r="A67" s="56" t="s">
        <v>82</v>
      </c>
      <c r="B67" s="69" t="s">
        <v>118</v>
      </c>
      <c r="C67" s="172" t="s">
        <v>293</v>
      </c>
      <c r="D67" s="173"/>
      <c r="E67" s="57">
        <f>E68+E69</f>
        <v>700000</v>
      </c>
      <c r="F67" s="57">
        <f>F68+F69</f>
        <v>0</v>
      </c>
      <c r="G67" s="54">
        <f t="shared" si="1"/>
        <v>700000</v>
      </c>
    </row>
    <row r="68" spans="1:7" ht="12.75">
      <c r="A68" s="25" t="s">
        <v>42</v>
      </c>
      <c r="B68" s="69" t="s">
        <v>118</v>
      </c>
      <c r="C68" s="168" t="s">
        <v>237</v>
      </c>
      <c r="D68" s="169"/>
      <c r="E68" s="26">
        <v>200000</v>
      </c>
      <c r="F68" s="33"/>
      <c r="G68" s="55">
        <f>E68-F68</f>
        <v>200000</v>
      </c>
    </row>
    <row r="69" spans="1:7" ht="12.75">
      <c r="A69" s="25" t="s">
        <v>42</v>
      </c>
      <c r="B69" s="69" t="s">
        <v>118</v>
      </c>
      <c r="C69" s="168" t="s">
        <v>238</v>
      </c>
      <c r="D69" s="169"/>
      <c r="E69" s="26">
        <v>500000</v>
      </c>
      <c r="F69" s="33"/>
      <c r="G69" s="55">
        <f t="shared" si="1"/>
        <v>500000</v>
      </c>
    </row>
    <row r="70" spans="1:7" ht="12.75">
      <c r="A70" s="23" t="s">
        <v>49</v>
      </c>
      <c r="B70" s="69" t="s">
        <v>118</v>
      </c>
      <c r="C70" s="166" t="s">
        <v>295</v>
      </c>
      <c r="D70" s="167"/>
      <c r="E70" s="24">
        <f>E79+E87+E97+E71</f>
        <v>45711200</v>
      </c>
      <c r="F70" s="24">
        <f>F79+F87+F97+F71</f>
        <v>0</v>
      </c>
      <c r="G70" s="54">
        <f>E70-F70</f>
        <v>45711200</v>
      </c>
    </row>
    <row r="71" spans="1:7" ht="12.75">
      <c r="A71" s="23" t="s">
        <v>137</v>
      </c>
      <c r="B71" s="69" t="s">
        <v>118</v>
      </c>
      <c r="C71" s="166" t="s">
        <v>294</v>
      </c>
      <c r="D71" s="167"/>
      <c r="E71" s="24">
        <f>E72+E76</f>
        <v>945000</v>
      </c>
      <c r="F71" s="24">
        <f>F72+F76</f>
        <v>0</v>
      </c>
      <c r="G71" s="54">
        <f>E71-F71</f>
        <v>945000</v>
      </c>
    </row>
    <row r="72" spans="1:7" ht="12.75">
      <c r="A72" s="23" t="s">
        <v>137</v>
      </c>
      <c r="B72" s="69" t="s">
        <v>118</v>
      </c>
      <c r="C72" s="166" t="s">
        <v>296</v>
      </c>
      <c r="D72" s="167"/>
      <c r="E72" s="24">
        <f>SUM(E73:E75)</f>
        <v>0</v>
      </c>
      <c r="F72" s="24">
        <f>SUM(F73:F75)</f>
        <v>0</v>
      </c>
      <c r="G72" s="54">
        <f>E72-F72</f>
        <v>0</v>
      </c>
    </row>
    <row r="73" spans="1:7" ht="12.75">
      <c r="A73" s="25" t="s">
        <v>44</v>
      </c>
      <c r="B73" s="69" t="s">
        <v>118</v>
      </c>
      <c r="C73" s="174" t="s">
        <v>239</v>
      </c>
      <c r="D73" s="175"/>
      <c r="E73" s="33"/>
      <c r="F73" s="26"/>
      <c r="G73" s="42">
        <f>E73-F73</f>
        <v>0</v>
      </c>
    </row>
    <row r="74" spans="1:7" ht="12.75">
      <c r="A74" s="25" t="s">
        <v>44</v>
      </c>
      <c r="B74" s="69" t="s">
        <v>118</v>
      </c>
      <c r="C74" s="174" t="s">
        <v>240</v>
      </c>
      <c r="D74" s="175"/>
      <c r="E74" s="33"/>
      <c r="F74" s="26"/>
      <c r="G74" s="42">
        <f>E74-F74</f>
        <v>0</v>
      </c>
    </row>
    <row r="75" spans="1:7" ht="12.75">
      <c r="A75" s="25" t="s">
        <v>44</v>
      </c>
      <c r="B75" s="69" t="s">
        <v>118</v>
      </c>
      <c r="C75" s="174" t="s">
        <v>241</v>
      </c>
      <c r="D75" s="175"/>
      <c r="E75" s="33"/>
      <c r="F75" s="26"/>
      <c r="G75" s="42">
        <f t="shared" si="1"/>
        <v>0</v>
      </c>
    </row>
    <row r="76" spans="1:7" s="59" customFormat="1" ht="12.75">
      <c r="A76" s="23" t="s">
        <v>137</v>
      </c>
      <c r="B76" s="69" t="s">
        <v>118</v>
      </c>
      <c r="C76" s="170" t="s">
        <v>297</v>
      </c>
      <c r="D76" s="171"/>
      <c r="E76" s="30">
        <f>SUM(E77:E78)</f>
        <v>945000</v>
      </c>
      <c r="F76" s="30">
        <f>SUM(F77:F78)</f>
        <v>0</v>
      </c>
      <c r="G76" s="54">
        <f t="shared" si="1"/>
        <v>945000</v>
      </c>
    </row>
    <row r="77" spans="1:7" ht="12.75">
      <c r="A77" s="25" t="s">
        <v>42</v>
      </c>
      <c r="B77" s="69" t="s">
        <v>118</v>
      </c>
      <c r="C77" s="174" t="s">
        <v>242</v>
      </c>
      <c r="D77" s="175"/>
      <c r="E77" s="33">
        <v>200000</v>
      </c>
      <c r="F77" s="26"/>
      <c r="G77" s="42">
        <f t="shared" si="1"/>
        <v>200000</v>
      </c>
    </row>
    <row r="78" spans="1:7" ht="33.75">
      <c r="A78" s="31" t="s">
        <v>86</v>
      </c>
      <c r="B78" s="69" t="s">
        <v>118</v>
      </c>
      <c r="C78" s="174" t="s">
        <v>243</v>
      </c>
      <c r="D78" s="175"/>
      <c r="E78" s="33">
        <v>745000</v>
      </c>
      <c r="F78" s="33"/>
      <c r="G78" s="55">
        <f t="shared" si="1"/>
        <v>745000</v>
      </c>
    </row>
    <row r="79" spans="1:7" ht="12.75">
      <c r="A79" s="23" t="s">
        <v>50</v>
      </c>
      <c r="B79" s="69" t="s">
        <v>118</v>
      </c>
      <c r="C79" s="166" t="s">
        <v>298</v>
      </c>
      <c r="D79" s="167"/>
      <c r="E79" s="30">
        <f>E80</f>
        <v>5346100</v>
      </c>
      <c r="F79" s="30">
        <f>F80</f>
        <v>0</v>
      </c>
      <c r="G79" s="54">
        <f t="shared" si="1"/>
        <v>5346100</v>
      </c>
    </row>
    <row r="80" spans="1:7" ht="12.75">
      <c r="A80" s="23" t="s">
        <v>184</v>
      </c>
      <c r="B80" s="69" t="s">
        <v>118</v>
      </c>
      <c r="C80" s="166" t="s">
        <v>299</v>
      </c>
      <c r="D80" s="167"/>
      <c r="E80" s="24">
        <f>SUM(E81:E86)</f>
        <v>5346100</v>
      </c>
      <c r="F80" s="24">
        <f>SUM(F81:F86)</f>
        <v>0</v>
      </c>
      <c r="G80" s="54">
        <f t="shared" si="1"/>
        <v>5346100</v>
      </c>
    </row>
    <row r="81" spans="1:7" ht="12.75">
      <c r="A81" s="31" t="s">
        <v>41</v>
      </c>
      <c r="B81" s="69" t="s">
        <v>118</v>
      </c>
      <c r="C81" s="168" t="s">
        <v>244</v>
      </c>
      <c r="D81" s="169"/>
      <c r="E81" s="26">
        <v>600000</v>
      </c>
      <c r="F81" s="33"/>
      <c r="G81" s="55">
        <f t="shared" si="1"/>
        <v>600000</v>
      </c>
    </row>
    <row r="82" spans="1:7" ht="12.75">
      <c r="A82" s="25" t="s">
        <v>42</v>
      </c>
      <c r="B82" s="69" t="s">
        <v>118</v>
      </c>
      <c r="C82" s="174" t="s">
        <v>245</v>
      </c>
      <c r="D82" s="175"/>
      <c r="E82" s="26">
        <v>100000</v>
      </c>
      <c r="F82" s="33"/>
      <c r="G82" s="55">
        <f>E82-F82</f>
        <v>100000</v>
      </c>
    </row>
    <row r="83" spans="1:7" ht="12.75">
      <c r="A83" s="25" t="s">
        <v>42</v>
      </c>
      <c r="B83" s="69" t="s">
        <v>118</v>
      </c>
      <c r="C83" s="174" t="s">
        <v>246</v>
      </c>
      <c r="D83" s="175"/>
      <c r="E83" s="26">
        <v>257000</v>
      </c>
      <c r="F83" s="33"/>
      <c r="G83" s="55">
        <f t="shared" si="1"/>
        <v>257000</v>
      </c>
    </row>
    <row r="84" spans="1:7" ht="12.75">
      <c r="A84" s="31" t="s">
        <v>41</v>
      </c>
      <c r="B84" s="69" t="s">
        <v>118</v>
      </c>
      <c r="C84" s="168" t="s">
        <v>247</v>
      </c>
      <c r="D84" s="169"/>
      <c r="E84" s="26">
        <v>2189100</v>
      </c>
      <c r="F84" s="33"/>
      <c r="G84" s="55">
        <f>E84-F84</f>
        <v>2189100</v>
      </c>
    </row>
    <row r="85" spans="1:7" ht="12.75">
      <c r="A85" s="31" t="s">
        <v>41</v>
      </c>
      <c r="B85" s="69" t="s">
        <v>118</v>
      </c>
      <c r="C85" s="168" t="s">
        <v>248</v>
      </c>
      <c r="D85" s="169"/>
      <c r="E85" s="26">
        <v>1700000</v>
      </c>
      <c r="F85" s="33"/>
      <c r="G85" s="55">
        <f>E85-F85</f>
        <v>1700000</v>
      </c>
    </row>
    <row r="86" spans="1:7" ht="12.75">
      <c r="A86" s="25" t="s">
        <v>45</v>
      </c>
      <c r="B86" s="69" t="s">
        <v>118</v>
      </c>
      <c r="C86" s="168" t="s">
        <v>249</v>
      </c>
      <c r="D86" s="169"/>
      <c r="E86" s="26">
        <v>500000</v>
      </c>
      <c r="F86" s="33"/>
      <c r="G86" s="55">
        <f t="shared" si="1"/>
        <v>500000</v>
      </c>
    </row>
    <row r="87" spans="1:7" ht="12.75">
      <c r="A87" s="23" t="s">
        <v>51</v>
      </c>
      <c r="B87" s="69" t="s">
        <v>118</v>
      </c>
      <c r="C87" s="166" t="s">
        <v>300</v>
      </c>
      <c r="D87" s="167"/>
      <c r="E87" s="24">
        <f>E88+E93</f>
        <v>10420100</v>
      </c>
      <c r="F87" s="24">
        <f>F88+F93</f>
        <v>0</v>
      </c>
      <c r="G87" s="54">
        <f t="shared" si="1"/>
        <v>10420100</v>
      </c>
    </row>
    <row r="88" spans="1:7" ht="15.75" customHeight="1">
      <c r="A88" s="56" t="s">
        <v>84</v>
      </c>
      <c r="B88" s="69" t="s">
        <v>118</v>
      </c>
      <c r="C88" s="172" t="s">
        <v>301</v>
      </c>
      <c r="D88" s="173"/>
      <c r="E88" s="57">
        <f>SUM(E89:E92)</f>
        <v>7920100</v>
      </c>
      <c r="F88" s="57">
        <f>SUM(F89:F92)</f>
        <v>0</v>
      </c>
      <c r="G88" s="54">
        <f t="shared" si="1"/>
        <v>7920100</v>
      </c>
    </row>
    <row r="89" spans="1:7" ht="12.75">
      <c r="A89" s="25" t="s">
        <v>87</v>
      </c>
      <c r="B89" s="69" t="s">
        <v>118</v>
      </c>
      <c r="C89" s="168" t="s">
        <v>250</v>
      </c>
      <c r="D89" s="169"/>
      <c r="E89" s="33">
        <v>1657983.99</v>
      </c>
      <c r="F89" s="26"/>
      <c r="G89" s="42">
        <f>E89-F89</f>
        <v>1657983.99</v>
      </c>
    </row>
    <row r="90" spans="1:7" ht="12.75">
      <c r="A90" s="25" t="s">
        <v>42</v>
      </c>
      <c r="B90" s="69" t="s">
        <v>118</v>
      </c>
      <c r="C90" s="168" t="s">
        <v>251</v>
      </c>
      <c r="D90" s="169"/>
      <c r="E90" s="33">
        <v>462888.29</v>
      </c>
      <c r="F90" s="26"/>
      <c r="G90" s="55">
        <f>E90-F90</f>
        <v>462888.29</v>
      </c>
    </row>
    <row r="91" spans="1:7" ht="12.75">
      <c r="A91" s="25" t="s">
        <v>44</v>
      </c>
      <c r="B91" s="69" t="s">
        <v>118</v>
      </c>
      <c r="C91" s="168" t="s">
        <v>252</v>
      </c>
      <c r="D91" s="169"/>
      <c r="E91" s="33">
        <v>5794227.72</v>
      </c>
      <c r="F91" s="26"/>
      <c r="G91" s="55">
        <f>E91-F91</f>
        <v>5794227.72</v>
      </c>
    </row>
    <row r="92" spans="1:7" ht="12.75">
      <c r="A92" s="25" t="s">
        <v>43</v>
      </c>
      <c r="B92" s="69" t="s">
        <v>118</v>
      </c>
      <c r="C92" s="168" t="s">
        <v>253</v>
      </c>
      <c r="D92" s="169"/>
      <c r="E92" s="33">
        <v>5000</v>
      </c>
      <c r="F92" s="26"/>
      <c r="G92" s="55">
        <f>E92-F92</f>
        <v>5000</v>
      </c>
    </row>
    <row r="93" spans="1:7" ht="12.75">
      <c r="A93" s="56" t="s">
        <v>83</v>
      </c>
      <c r="B93" s="69" t="s">
        <v>118</v>
      </c>
      <c r="C93" s="172" t="s">
        <v>302</v>
      </c>
      <c r="D93" s="173"/>
      <c r="E93" s="57">
        <f>SUM(E94:E96)</f>
        <v>2500000</v>
      </c>
      <c r="F93" s="57">
        <f>SUM(F94:F96)</f>
        <v>0</v>
      </c>
      <c r="G93" s="54">
        <f t="shared" si="1"/>
        <v>2500000</v>
      </c>
    </row>
    <row r="94" spans="1:7" ht="12.75">
      <c r="A94" s="25" t="s">
        <v>40</v>
      </c>
      <c r="B94" s="69" t="s">
        <v>118</v>
      </c>
      <c r="C94" s="168" t="s">
        <v>254</v>
      </c>
      <c r="D94" s="169"/>
      <c r="E94" s="26">
        <v>1000000</v>
      </c>
      <c r="F94" s="26"/>
      <c r="G94" s="42">
        <f t="shared" si="1"/>
        <v>1000000</v>
      </c>
    </row>
    <row r="95" spans="1:7" ht="12.75">
      <c r="A95" s="25" t="s">
        <v>41</v>
      </c>
      <c r="B95" s="69" t="s">
        <v>118</v>
      </c>
      <c r="C95" s="168" t="s">
        <v>255</v>
      </c>
      <c r="D95" s="169"/>
      <c r="E95" s="26">
        <v>1400000</v>
      </c>
      <c r="F95" s="33"/>
      <c r="G95" s="42">
        <f t="shared" si="1"/>
        <v>1400000</v>
      </c>
    </row>
    <row r="96" spans="1:7" ht="12.75">
      <c r="A96" s="25" t="s">
        <v>45</v>
      </c>
      <c r="B96" s="69" t="s">
        <v>118</v>
      </c>
      <c r="C96" s="168" t="s">
        <v>256</v>
      </c>
      <c r="D96" s="169"/>
      <c r="E96" s="26">
        <v>100000</v>
      </c>
      <c r="F96" s="33"/>
      <c r="G96" s="42">
        <f t="shared" si="1"/>
        <v>100000</v>
      </c>
    </row>
    <row r="97" spans="1:7" ht="22.5">
      <c r="A97" s="23" t="s">
        <v>114</v>
      </c>
      <c r="B97" s="69" t="s">
        <v>118</v>
      </c>
      <c r="C97" s="170" t="s">
        <v>303</v>
      </c>
      <c r="D97" s="171"/>
      <c r="E97" s="57">
        <f>E98</f>
        <v>29000000</v>
      </c>
      <c r="F97" s="57">
        <f>F98</f>
        <v>0</v>
      </c>
      <c r="G97" s="54">
        <f t="shared" si="1"/>
        <v>29000000</v>
      </c>
    </row>
    <row r="98" spans="1:7" ht="22.5">
      <c r="A98" s="25" t="s">
        <v>80</v>
      </c>
      <c r="B98" s="69" t="s">
        <v>118</v>
      </c>
      <c r="C98" s="174" t="s">
        <v>257</v>
      </c>
      <c r="D98" s="175"/>
      <c r="E98" s="26">
        <v>29000000</v>
      </c>
      <c r="F98" s="33"/>
      <c r="G98" s="55">
        <f t="shared" si="1"/>
        <v>29000000</v>
      </c>
    </row>
    <row r="99" spans="1:7" ht="12.75">
      <c r="A99" s="28" t="s">
        <v>258</v>
      </c>
      <c r="B99" s="69" t="s">
        <v>118</v>
      </c>
      <c r="C99" s="170" t="s">
        <v>304</v>
      </c>
      <c r="D99" s="171"/>
      <c r="E99" s="26">
        <f>E100</f>
        <v>100000</v>
      </c>
      <c r="F99" s="33"/>
      <c r="G99" s="55"/>
    </row>
    <row r="100" spans="1:7" ht="12.75">
      <c r="A100" s="25" t="s">
        <v>42</v>
      </c>
      <c r="B100" s="69" t="s">
        <v>118</v>
      </c>
      <c r="C100" s="174" t="s">
        <v>259</v>
      </c>
      <c r="D100" s="175"/>
      <c r="E100" s="26">
        <v>100000</v>
      </c>
      <c r="F100" s="33"/>
      <c r="G100" s="55"/>
    </row>
    <row r="101" spans="1:7" s="59" customFormat="1" ht="15" customHeight="1">
      <c r="A101" s="23" t="s">
        <v>61</v>
      </c>
      <c r="B101" s="69" t="s">
        <v>118</v>
      </c>
      <c r="C101" s="166" t="s">
        <v>305</v>
      </c>
      <c r="D101" s="167"/>
      <c r="E101" s="24">
        <f>E103+E102</f>
        <v>8500000</v>
      </c>
      <c r="F101" s="24">
        <f>F103+F102</f>
        <v>0</v>
      </c>
      <c r="G101" s="54">
        <f t="shared" si="1"/>
        <v>8500000</v>
      </c>
    </row>
    <row r="102" spans="1:7" s="59" customFormat="1" ht="22.5" customHeight="1">
      <c r="A102" s="25" t="s">
        <v>52</v>
      </c>
      <c r="B102" s="69" t="s">
        <v>118</v>
      </c>
      <c r="C102" s="168" t="s">
        <v>260</v>
      </c>
      <c r="D102" s="169"/>
      <c r="E102" s="26">
        <v>500000</v>
      </c>
      <c r="F102" s="26"/>
      <c r="G102" s="42">
        <f t="shared" si="1"/>
        <v>500000</v>
      </c>
    </row>
    <row r="103" spans="1:7" s="59" customFormat="1" ht="26.25" customHeight="1">
      <c r="A103" s="25" t="s">
        <v>80</v>
      </c>
      <c r="B103" s="69" t="s">
        <v>118</v>
      </c>
      <c r="C103" s="168" t="s">
        <v>261</v>
      </c>
      <c r="D103" s="169"/>
      <c r="E103" s="33">
        <v>8000000</v>
      </c>
      <c r="F103" s="26"/>
      <c r="G103" s="42">
        <f t="shared" si="1"/>
        <v>8000000</v>
      </c>
    </row>
    <row r="104" spans="1:7" s="62" customFormat="1" ht="20.25" customHeight="1">
      <c r="A104" s="23" t="s">
        <v>90</v>
      </c>
      <c r="B104" s="69" t="s">
        <v>118</v>
      </c>
      <c r="C104" s="166" t="s">
        <v>306</v>
      </c>
      <c r="D104" s="167"/>
      <c r="E104" s="30">
        <f>E105+E107</f>
        <v>625000</v>
      </c>
      <c r="F104" s="30">
        <f>F105+F107</f>
        <v>0</v>
      </c>
      <c r="G104" s="54">
        <f t="shared" si="1"/>
        <v>625000</v>
      </c>
    </row>
    <row r="105" spans="1:7" s="62" customFormat="1" ht="12.75" customHeight="1">
      <c r="A105" s="56" t="s">
        <v>91</v>
      </c>
      <c r="B105" s="69" t="s">
        <v>118</v>
      </c>
      <c r="C105" s="172" t="s">
        <v>307</v>
      </c>
      <c r="D105" s="173"/>
      <c r="E105" s="57">
        <f>E106</f>
        <v>375000</v>
      </c>
      <c r="F105" s="57">
        <f>F106</f>
        <v>0</v>
      </c>
      <c r="G105" s="54">
        <f t="shared" si="1"/>
        <v>375000</v>
      </c>
    </row>
    <row r="106" spans="1:7" ht="22.5">
      <c r="A106" s="25" t="s">
        <v>93</v>
      </c>
      <c r="B106" s="69" t="s">
        <v>118</v>
      </c>
      <c r="C106" s="168" t="s">
        <v>262</v>
      </c>
      <c r="D106" s="169"/>
      <c r="E106" s="26">
        <v>375000</v>
      </c>
      <c r="F106" s="33"/>
      <c r="G106" s="55">
        <f t="shared" si="1"/>
        <v>375000</v>
      </c>
    </row>
    <row r="107" spans="1:7" ht="12.75">
      <c r="A107" s="56" t="s">
        <v>92</v>
      </c>
      <c r="B107" s="69" t="s">
        <v>118</v>
      </c>
      <c r="C107" s="172" t="s">
        <v>308</v>
      </c>
      <c r="D107" s="173"/>
      <c r="E107" s="57">
        <f>E108</f>
        <v>250000</v>
      </c>
      <c r="F107" s="57">
        <f>F108</f>
        <v>0</v>
      </c>
      <c r="G107" s="54">
        <f>E107-F107</f>
        <v>250000</v>
      </c>
    </row>
    <row r="108" spans="1:7" ht="12.75">
      <c r="A108" s="25" t="s">
        <v>88</v>
      </c>
      <c r="B108" s="69" t="s">
        <v>118</v>
      </c>
      <c r="C108" s="168" t="s">
        <v>263</v>
      </c>
      <c r="D108" s="169"/>
      <c r="E108" s="26">
        <v>250000</v>
      </c>
      <c r="F108" s="33"/>
      <c r="G108" s="42">
        <f t="shared" si="1"/>
        <v>250000</v>
      </c>
    </row>
    <row r="109" spans="1:7" ht="22.5">
      <c r="A109" s="23" t="s">
        <v>76</v>
      </c>
      <c r="B109" s="69" t="s">
        <v>118</v>
      </c>
      <c r="C109" s="166" t="s">
        <v>309</v>
      </c>
      <c r="D109" s="167"/>
      <c r="E109" s="24">
        <f>E110+E111</f>
        <v>150000</v>
      </c>
      <c r="F109" s="24">
        <f>F110+F111</f>
        <v>0</v>
      </c>
      <c r="G109" s="54">
        <f t="shared" si="1"/>
        <v>150000</v>
      </c>
    </row>
    <row r="110" spans="1:7" ht="12.75">
      <c r="A110" s="25" t="s">
        <v>43</v>
      </c>
      <c r="B110" s="69" t="s">
        <v>118</v>
      </c>
      <c r="C110" s="168" t="s">
        <v>265</v>
      </c>
      <c r="D110" s="169"/>
      <c r="E110" s="26">
        <v>70000</v>
      </c>
      <c r="F110" s="33"/>
      <c r="G110" s="42">
        <f>E110-F110</f>
        <v>70000</v>
      </c>
    </row>
    <row r="111" spans="1:7" ht="12.75">
      <c r="A111" s="81" t="s">
        <v>45</v>
      </c>
      <c r="B111" s="69" t="s">
        <v>118</v>
      </c>
      <c r="C111" s="168" t="s">
        <v>264</v>
      </c>
      <c r="D111" s="169"/>
      <c r="E111" s="26">
        <v>80000</v>
      </c>
      <c r="F111" s="33"/>
      <c r="G111" s="55">
        <f>E111-F111</f>
        <v>80000</v>
      </c>
    </row>
    <row r="112" spans="1:7" ht="22.5">
      <c r="A112" s="23" t="s">
        <v>89</v>
      </c>
      <c r="B112" s="69" t="s">
        <v>118</v>
      </c>
      <c r="C112" s="166" t="s">
        <v>310</v>
      </c>
      <c r="D112" s="167"/>
      <c r="E112" s="30">
        <f>E113</f>
        <v>2500000</v>
      </c>
      <c r="F112" s="30">
        <f>F113</f>
        <v>0</v>
      </c>
      <c r="G112" s="54">
        <f t="shared" si="1"/>
        <v>2500000</v>
      </c>
    </row>
    <row r="113" spans="1:7" ht="22.5">
      <c r="A113" s="25" t="s">
        <v>80</v>
      </c>
      <c r="B113" s="69" t="s">
        <v>118</v>
      </c>
      <c r="C113" s="174" t="s">
        <v>233</v>
      </c>
      <c r="D113" s="175"/>
      <c r="E113" s="26">
        <v>2500000</v>
      </c>
      <c r="F113" s="33"/>
      <c r="G113" s="55">
        <f t="shared" si="1"/>
        <v>2500000</v>
      </c>
    </row>
    <row r="114" spans="1:7" ht="12.75">
      <c r="A114" s="23" t="s">
        <v>53</v>
      </c>
      <c r="B114" s="23" t="s">
        <v>142</v>
      </c>
      <c r="C114" s="166" t="s">
        <v>31</v>
      </c>
      <c r="D114" s="167"/>
      <c r="E114" s="73">
        <v>-6100000</v>
      </c>
      <c r="F114" s="73">
        <f>'Доходы 1 (2)'!F19-'Расходы1 (2)'!F13</f>
        <v>-4792610.4799999995</v>
      </c>
      <c r="G114" s="75"/>
    </row>
    <row r="115" ht="12.75">
      <c r="B115" s="74"/>
    </row>
  </sheetData>
  <sheetProtection/>
  <mergeCells count="109">
    <mergeCell ref="C111:D111"/>
    <mergeCell ref="C112:D112"/>
    <mergeCell ref="C113:D113"/>
    <mergeCell ref="C114:D114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2:D22"/>
    <mergeCell ref="C23:D23"/>
    <mergeCell ref="C24:D24"/>
    <mergeCell ref="C25:D25"/>
    <mergeCell ref="C26:D26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17:D17"/>
    <mergeCell ref="A2:E2"/>
    <mergeCell ref="A4:A11"/>
    <mergeCell ref="C4:D11"/>
    <mergeCell ref="E4:E11"/>
    <mergeCell ref="F4:F9"/>
    <mergeCell ref="G4:G9"/>
  </mergeCells>
  <conditionalFormatting sqref="E114:F114 F14 G50:G113 G13:G48">
    <cfRule type="cellIs" priority="3" dxfId="12" operator="equal" stopIfTrue="1">
      <formula>0</formula>
    </cfRule>
  </conditionalFormatting>
  <conditionalFormatting sqref="G49">
    <cfRule type="cellIs" priority="2" dxfId="12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0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F37"/>
  <sheetViews>
    <sheetView showGridLines="0" zoomScalePageLayoutView="0" workbookViewId="0" topLeftCell="A4">
      <selection activeCell="D22" sqref="D22:D23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87" t="s">
        <v>17</v>
      </c>
      <c r="B1" s="187"/>
      <c r="C1" s="187"/>
      <c r="D1" s="187"/>
      <c r="E1" s="187"/>
      <c r="F1" s="187"/>
    </row>
    <row r="2" spans="1:6" ht="12.75" customHeight="1">
      <c r="A2" s="152" t="s">
        <v>122</v>
      </c>
      <c r="B2" s="152"/>
      <c r="C2" s="152"/>
      <c r="D2" s="152"/>
      <c r="E2" s="152"/>
      <c r="F2" s="15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9" t="s">
        <v>4</v>
      </c>
      <c r="B4" s="132" t="s">
        <v>9</v>
      </c>
      <c r="C4" s="132" t="s">
        <v>23</v>
      </c>
      <c r="D4" s="141" t="s">
        <v>15</v>
      </c>
      <c r="E4" s="141" t="s">
        <v>10</v>
      </c>
      <c r="F4" s="144" t="s">
        <v>13</v>
      </c>
    </row>
    <row r="5" spans="1:6" ht="4.5" customHeight="1">
      <c r="A5" s="130"/>
      <c r="B5" s="133"/>
      <c r="C5" s="133"/>
      <c r="D5" s="142"/>
      <c r="E5" s="142"/>
      <c r="F5" s="145"/>
    </row>
    <row r="6" spans="1:6" ht="6" customHeight="1">
      <c r="A6" s="130"/>
      <c r="B6" s="133"/>
      <c r="C6" s="133"/>
      <c r="D6" s="142"/>
      <c r="E6" s="142"/>
      <c r="F6" s="145"/>
    </row>
    <row r="7" spans="1:6" ht="4.5" customHeight="1">
      <c r="A7" s="130"/>
      <c r="B7" s="133"/>
      <c r="C7" s="133"/>
      <c r="D7" s="142"/>
      <c r="E7" s="142"/>
      <c r="F7" s="145"/>
    </row>
    <row r="8" spans="1:6" ht="6" customHeight="1">
      <c r="A8" s="130"/>
      <c r="B8" s="133"/>
      <c r="C8" s="133"/>
      <c r="D8" s="142"/>
      <c r="E8" s="142"/>
      <c r="F8" s="145"/>
    </row>
    <row r="9" spans="1:6" ht="6" customHeight="1">
      <c r="A9" s="130"/>
      <c r="B9" s="133"/>
      <c r="C9" s="133"/>
      <c r="D9" s="142"/>
      <c r="E9" s="142"/>
      <c r="F9" s="145"/>
    </row>
    <row r="10" spans="1:6" ht="18" customHeight="1">
      <c r="A10" s="131"/>
      <c r="B10" s="134"/>
      <c r="C10" s="134"/>
      <c r="D10" s="143"/>
      <c r="E10" s="143"/>
      <c r="F10" s="146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0" t="s">
        <v>120</v>
      </c>
      <c r="B12" s="32" t="s">
        <v>54</v>
      </c>
      <c r="C12" s="32" t="s">
        <v>31</v>
      </c>
      <c r="D12" s="33">
        <f>D19</f>
        <v>6100000</v>
      </c>
      <c r="E12" s="33">
        <f>E19</f>
        <v>4792610.48</v>
      </c>
      <c r="F12" s="33">
        <f>F19</f>
        <v>1307389.5199999996</v>
      </c>
    </row>
    <row r="13" spans="1:6" ht="35.25" customHeight="1">
      <c r="A13" s="31" t="s">
        <v>126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119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0" t="s">
        <v>121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119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1" t="s">
        <v>57</v>
      </c>
      <c r="B19" s="32" t="s">
        <v>58</v>
      </c>
      <c r="C19" s="29" t="s">
        <v>30</v>
      </c>
      <c r="D19" s="33">
        <f>D20+D22</f>
        <v>6100000</v>
      </c>
      <c r="E19" s="33">
        <f>E20+E22</f>
        <v>4792610.48</v>
      </c>
      <c r="F19" s="33">
        <f>D19-E19</f>
        <v>1307389.5199999996</v>
      </c>
    </row>
    <row r="20" spans="1:6" ht="12.75">
      <c r="A20" s="176" t="s">
        <v>124</v>
      </c>
      <c r="B20" s="181" t="s">
        <v>59</v>
      </c>
      <c r="C20" s="181" t="s">
        <v>63</v>
      </c>
      <c r="D20" s="183">
        <f>-'Доходы 1 (2)'!D19:E19</f>
        <v>-86362720</v>
      </c>
      <c r="E20" s="183">
        <v>-2916430.67</v>
      </c>
      <c r="F20" s="185" t="s">
        <v>31</v>
      </c>
    </row>
    <row r="21" spans="1:6" ht="12.75" customHeight="1">
      <c r="A21" s="177"/>
      <c r="B21" s="182"/>
      <c r="C21" s="182"/>
      <c r="D21" s="184"/>
      <c r="E21" s="184"/>
      <c r="F21" s="186"/>
    </row>
    <row r="22" spans="1:6" ht="12.75" customHeight="1">
      <c r="A22" s="176" t="s">
        <v>123</v>
      </c>
      <c r="B22" s="181" t="s">
        <v>60</v>
      </c>
      <c r="C22" s="181" t="s">
        <v>62</v>
      </c>
      <c r="D22" s="183">
        <f>'Расходы1 (2)'!E13</f>
        <v>92462720</v>
      </c>
      <c r="E22" s="183">
        <v>7709041.15</v>
      </c>
      <c r="F22" s="185" t="s">
        <v>31</v>
      </c>
    </row>
    <row r="23" spans="1:6" ht="12.75" customHeight="1">
      <c r="A23" s="177"/>
      <c r="B23" s="182"/>
      <c r="C23" s="182"/>
      <c r="D23" s="184"/>
      <c r="E23" s="184"/>
      <c r="F23" s="186"/>
    </row>
    <row r="26" ht="12.75">
      <c r="A26" s="60"/>
    </row>
    <row r="27" ht="12.75">
      <c r="A27" s="61"/>
    </row>
    <row r="28" spans="1:5" ht="12.75">
      <c r="A28" s="86" t="s">
        <v>94</v>
      </c>
      <c r="B28" s="86"/>
      <c r="C28" s="87"/>
      <c r="D28" s="86"/>
      <c r="E28" s="87" t="s">
        <v>95</v>
      </c>
    </row>
    <row r="29" spans="1:5" ht="25.5">
      <c r="A29" s="180" t="s">
        <v>100</v>
      </c>
      <c r="B29" s="180"/>
      <c r="C29" s="180"/>
      <c r="D29" s="180"/>
      <c r="E29" s="88" t="s">
        <v>96</v>
      </c>
    </row>
    <row r="30" spans="1:5" ht="12.75">
      <c r="A30" s="86" t="s">
        <v>125</v>
      </c>
      <c r="B30" s="188"/>
      <c r="C30" s="178"/>
      <c r="D30" s="188"/>
      <c r="E30" s="178" t="s">
        <v>99</v>
      </c>
    </row>
    <row r="31" spans="1:5" ht="12.75">
      <c r="A31" s="86" t="s">
        <v>97</v>
      </c>
      <c r="B31" s="188"/>
      <c r="C31" s="179"/>
      <c r="D31" s="188"/>
      <c r="E31" s="179"/>
    </row>
    <row r="32" spans="1:5" ht="25.5">
      <c r="A32" s="180" t="s">
        <v>101</v>
      </c>
      <c r="B32" s="180"/>
      <c r="C32" s="180"/>
      <c r="D32" s="180"/>
      <c r="E32" s="88" t="s">
        <v>96</v>
      </c>
    </row>
    <row r="33" spans="1:5" ht="12.75">
      <c r="A33" s="86" t="s">
        <v>98</v>
      </c>
      <c r="B33" s="86"/>
      <c r="C33" s="87"/>
      <c r="D33" s="86"/>
      <c r="E33" s="87" t="s">
        <v>99</v>
      </c>
    </row>
    <row r="34" spans="1:5" ht="25.5">
      <c r="A34" s="180" t="s">
        <v>102</v>
      </c>
      <c r="B34" s="180"/>
      <c r="C34" s="180"/>
      <c r="D34" s="180"/>
      <c r="E34" s="88" t="s">
        <v>96</v>
      </c>
    </row>
    <row r="35" spans="1:5" ht="12.75">
      <c r="A35" s="88"/>
      <c r="B35" s="88"/>
      <c r="C35" s="88"/>
      <c r="D35" s="88"/>
      <c r="E35" s="88"/>
    </row>
    <row r="36" spans="1:5" ht="12.75">
      <c r="A36" s="89" t="s">
        <v>279</v>
      </c>
      <c r="B36" s="88"/>
      <c r="C36" s="88"/>
      <c r="D36" s="88"/>
      <c r="E36" s="88"/>
    </row>
    <row r="37" spans="1:5" ht="12.75">
      <c r="A37" s="90"/>
      <c r="B37" s="90"/>
      <c r="C37" s="90"/>
      <c r="D37" s="90"/>
      <c r="E37" s="90"/>
    </row>
  </sheetData>
  <sheetProtection/>
  <mergeCells count="27">
    <mergeCell ref="A34:D34"/>
    <mergeCell ref="A29:D29"/>
    <mergeCell ref="B30:B31"/>
    <mergeCell ref="C30:C31"/>
    <mergeCell ref="D30:D31"/>
    <mergeCell ref="F4:F10"/>
    <mergeCell ref="F20:F21"/>
    <mergeCell ref="B20:B21"/>
    <mergeCell ref="C20:C21"/>
    <mergeCell ref="D20:D21"/>
    <mergeCell ref="F22:F23"/>
    <mergeCell ref="A22:A23"/>
    <mergeCell ref="D22:D23"/>
    <mergeCell ref="A1:F1"/>
    <mergeCell ref="A2:F2"/>
    <mergeCell ref="A4:A10"/>
    <mergeCell ref="B4:B10"/>
    <mergeCell ref="C4:C10"/>
    <mergeCell ref="D4:D10"/>
    <mergeCell ref="E4:E10"/>
    <mergeCell ref="A20:A21"/>
    <mergeCell ref="E30:E31"/>
    <mergeCell ref="A32:D32"/>
    <mergeCell ref="C22:C23"/>
    <mergeCell ref="B22:B23"/>
    <mergeCell ref="E22:E23"/>
    <mergeCell ref="E20:E21"/>
  </mergeCells>
  <conditionalFormatting sqref="F19:F20 F22 E12:F18">
    <cfRule type="cellIs" priority="2" dxfId="12" operator="equal" stopIfTrue="1">
      <formula>0</formula>
    </cfRule>
  </conditionalFormatting>
  <conditionalFormatting sqref="E22">
    <cfRule type="cellIs" priority="1" dxfId="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2016-02-04T05:52:25Z</cp:lastPrinted>
  <dcterms:created xsi:type="dcterms:W3CDTF">1999-06-18T11:49:53Z</dcterms:created>
  <dcterms:modified xsi:type="dcterms:W3CDTF">2016-02-09T07:53:42Z</dcterms:modified>
  <cp:category/>
  <cp:version/>
  <cp:contentType/>
  <cp:contentStatus/>
</cp:coreProperties>
</file>